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\Documents\1006_Excel\"/>
    </mc:Choice>
  </mc:AlternateContent>
  <xr:revisionPtr revIDLastSave="0" documentId="13_ncr:1_{05934FCB-B5C7-4858-8CFF-9B6CAE629BAF}" xr6:coauthVersionLast="45" xr6:coauthVersionMax="45" xr10:uidLastSave="{00000000-0000-0000-0000-000000000000}"/>
  <bookViews>
    <workbookView xWindow="8268" yWindow="8928" windowWidth="29832" windowHeight="15732" firstSheet="1" activeTab="1" xr2:uid="{00000000-000D-0000-FFFF-FFFF00000000}"/>
  </bookViews>
  <sheets>
    <sheet name="List" sheetId="1" r:id="rId1"/>
    <sheet name="MOSS" sheetId="3" r:id="rId2"/>
    <sheet name="IP#" sheetId="6" r:id="rId3"/>
    <sheet name="sep char" sheetId="4" r:id="rId4"/>
    <sheet name="Date" sheetId="2" r:id="rId5"/>
    <sheet name="fx" sheetId="5" r:id="rId6"/>
  </sheets>
  <definedNames>
    <definedName name="Delimiter">List!$G$2</definedName>
    <definedName name="Param1">fx!$D1</definedName>
    <definedName name="Param2">fx!$E1</definedName>
    <definedName name="Param3">fx!$F1</definedName>
  </definedNames>
  <calcPr calcId="191029" calcMode="autoNoTable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2" l="1"/>
  <c r="B5" i="2"/>
  <c r="B12" i="2" l="1"/>
  <c r="B11" i="2"/>
  <c r="B10" i="2"/>
  <c r="B8" i="2"/>
  <c r="B7" i="2"/>
  <c r="B6" i="2"/>
  <c r="B4" i="2"/>
  <c r="B3" i="2"/>
  <c r="F6" i="6" l="1"/>
  <c r="F5" i="6"/>
  <c r="F4" i="6"/>
  <c r="B4" i="6"/>
  <c r="A4" i="6"/>
  <c r="A6" i="6" l="1"/>
  <c r="B6" i="6"/>
  <c r="C6" i="6"/>
  <c r="D6" i="6"/>
  <c r="D5" i="6"/>
  <c r="C5" i="6"/>
  <c r="B5" i="6"/>
  <c r="A5" i="6"/>
  <c r="D4" i="6"/>
  <c r="C4" i="6"/>
  <c r="E4" i="6" s="1"/>
  <c r="E5" i="6" l="1"/>
  <c r="E6" i="6"/>
  <c r="D9" i="5" l="1"/>
  <c r="C9" i="5" s="1"/>
  <c r="C8" i="5" l="1"/>
  <c r="C7" i="5"/>
  <c r="C6" i="5"/>
  <c r="C5" i="5"/>
  <c r="D4" i="5"/>
  <c r="C4" i="5" s="1"/>
  <c r="C3" i="5"/>
  <c r="C2" i="5"/>
  <c r="F7" i="3" l="1"/>
  <c r="E7" i="3"/>
  <c r="D7" i="3"/>
  <c r="C7" i="3"/>
  <c r="F6" i="3"/>
  <c r="E6" i="3"/>
  <c r="D6" i="3"/>
  <c r="C6" i="3"/>
  <c r="C3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bo@sinander.it</author>
  </authors>
  <commentList>
    <comment ref="C2" authorId="0" shapeId="0" xr:uid="{00000000-0006-0000-0000-000001000000}">
      <text>
        <r>
          <rPr>
            <b/>
            <i/>
            <sz val="8"/>
            <color indexed="81"/>
            <rFont val="Arial"/>
            <family val="2"/>
          </rPr>
          <t>Change this number to get another field out of the string in column A.
eg 
2 -&gt; 13170
3 -&gt; Katrineholm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yondan</author>
  </authors>
  <commentList>
    <comment ref="C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bo@sinander.it:</t>
        </r>
        <r>
          <rPr>
            <sz val="8"/>
            <color indexed="81"/>
            <rFont val="Tahoma"/>
            <family val="2"/>
          </rPr>
          <t xml:space="preserve">
Gör om text till numeriskt</t>
        </r>
      </text>
    </comment>
    <comment ref="D2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bo@sinander.it:</t>
        </r>
        <r>
          <rPr>
            <sz val="8"/>
            <color indexed="81"/>
            <rFont val="Tahoma"/>
            <family val="2"/>
          </rPr>
          <t xml:space="preserve">
Enkelt citationstecken gör att Excel betraktar cellens innehåll som text. Kan ibland bli så när man klipper och klistrar eller importerar från annat program</t>
        </r>
      </text>
    </comment>
    <comment ref="C3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bo@sinander.it:</t>
        </r>
        <r>
          <rPr>
            <sz val="8"/>
            <color indexed="81"/>
            <rFont val="Tahoma"/>
            <family val="2"/>
          </rPr>
          <t xml:space="preserve">
Extrahera viss text ur en längre. Exempelvis när man får data med fast radlängd istället för skiljetecken</t>
        </r>
      </text>
    </comment>
    <comment ref="C4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bo@sinander.it:</t>
        </r>
        <r>
          <rPr>
            <sz val="8"/>
            <color indexed="81"/>
            <rFont val="Tahoma"/>
            <family val="2"/>
          </rPr>
          <t xml:space="preserve">
Hur lång är en viss text</t>
        </r>
      </text>
    </comment>
    <comment ref="C5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bo@sinander.it:</t>
        </r>
        <r>
          <rPr>
            <sz val="8"/>
            <color indexed="81"/>
            <rFont val="Tahoma"/>
            <family val="2"/>
          </rPr>
          <t xml:space="preserve">
Hitta en text i en annan. Är i det här fallet skiftlägeskänslig medan </t>
        </r>
      </text>
    </comment>
    <comment ref="D7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yondan:</t>
        </r>
        <r>
          <rPr>
            <sz val="8"/>
            <color indexed="81"/>
            <rFont val="Tahoma"/>
            <family val="2"/>
          </rPr>
          <t xml:space="preserve">
Ange ett ASCII-nummer</t>
        </r>
      </text>
    </comment>
    <comment ref="D8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yondan:</t>
        </r>
        <r>
          <rPr>
            <sz val="8"/>
            <color indexed="81"/>
            <rFont val="Tahoma"/>
            <family val="2"/>
          </rPr>
          <t xml:space="preserve">
Ange ett ASCII-nummer</t>
        </r>
      </text>
    </comment>
    <comment ref="C9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bo@sinander.it:</t>
        </r>
        <r>
          <rPr>
            <sz val="8"/>
            <color indexed="81"/>
            <rFont val="Tahoma"/>
            <family val="2"/>
          </rPr>
          <t xml:space="preserve">
Gör om numeriska värden till test</t>
        </r>
      </text>
    </comment>
    <comment ref="D9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bo@sinander.it:</t>
        </r>
        <r>
          <rPr>
            <sz val="8"/>
            <color indexed="81"/>
            <rFont val="Tahoma"/>
            <family val="2"/>
          </rPr>
          <t xml:space="preserve">
datumberäkningen börjar 1900 eller 1904 (Macintosh). 365 dagar x hundra år plus skottår</t>
        </r>
      </text>
    </comment>
  </commentList>
</comments>
</file>

<file path=xl/sharedStrings.xml><?xml version="1.0" encoding="utf-8"?>
<sst xmlns="http://schemas.openxmlformats.org/spreadsheetml/2006/main" count="136" uniqueCount="131">
  <si>
    <t>List parser</t>
  </si>
  <si>
    <t>Delimiter</t>
  </si>
  <si>
    <t>;</t>
  </si>
  <si>
    <t>Raw data \ get data after ; number..:</t>
  </si>
  <si>
    <t>"Distrikt 2370";"13170";"KATRINEHOLM";"6460717";"Sinander";"Bo";;"Östra Frutäppan";;"64020";;"Björkvik";"SE"</t>
  </si>
  <si>
    <t>&lt;snip&gt;</t>
  </si>
  <si>
    <t>Date Converter</t>
  </si>
  <si>
    <t>Date</t>
  </si>
  <si>
    <t>on jun 15 13:36:13 2016</t>
  </si>
  <si>
    <t>Minimal One Stop Shop, Tax report</t>
  </si>
  <si>
    <t>Konsumtionsland</t>
  </si>
  <si>
    <t>Skattesats</t>
  </si>
  <si>
    <t>Omsättning €</t>
  </si>
  <si>
    <t>Skatt €</t>
  </si>
  <si>
    <t>Report</t>
  </si>
  <si>
    <t>2016q1</t>
  </si>
  <si>
    <t>MOSS_001;</t>
  </si>
  <si>
    <t>5565178380;1;2016;</t>
  </si>
  <si>
    <t>SE;AT;10;6730,00;673,00</t>
  </si>
  <si>
    <t>SE;DE;19;3775,00;717,00</t>
  </si>
  <si>
    <r>
      <t>PowerPage</t>
    </r>
    <r>
      <rPr>
        <vertAlign val="superscript"/>
        <sz val="20"/>
        <rFont val="Candara"/>
        <family val="2"/>
      </rPr>
      <t>™</t>
    </r>
  </si>
  <si>
    <t>bo@sinander.se</t>
  </si>
  <si>
    <t>+46 70 550 0000</t>
  </si>
  <si>
    <t>sep=:
a:b:c
1:2:3
3:4:5</t>
  </si>
  <si>
    <t>Separation character inserted as metadata</t>
  </si>
  <si>
    <t>Applies both in files to be opened and when pasting</t>
  </si>
  <si>
    <t>VALUE</t>
  </si>
  <si>
    <t>TEXTNUM</t>
  </si>
  <si>
    <t>65</t>
  </si>
  <si>
    <t>MID</t>
  </si>
  <si>
    <t>EXTEXT</t>
  </si>
  <si>
    <t>Eleonor</t>
  </si>
  <si>
    <t>LEN</t>
  </si>
  <si>
    <t>LÄNGD</t>
  </si>
  <si>
    <t>FIND</t>
  </si>
  <si>
    <t>HITTA</t>
  </si>
  <si>
    <t>Anna-Karin</t>
  </si>
  <si>
    <t>BYT.UT</t>
  </si>
  <si>
    <t>"Eleonor"</t>
  </si>
  <si>
    <t>"</t>
  </si>
  <si>
    <t>Functions</t>
  </si>
  <si>
    <t>EXACT</t>
  </si>
  <si>
    <t>EXAKT</t>
  </si>
  <si>
    <t>Anna-karin</t>
  </si>
  <si>
    <t>CHAR</t>
  </si>
  <si>
    <t>TECKENKOD</t>
  </si>
  <si>
    <t>TEXT</t>
  </si>
  <si>
    <t>Anna-Lena</t>
  </si>
  <si>
    <t>Lena</t>
  </si>
  <si>
    <t>1/30/2008 21:31:59</t>
  </si>
  <si>
    <t>05/25/2017 @ 7:26am (UTC)</t>
  </si>
  <si>
    <t>2017-05-25T07:26:43+00:00</t>
  </si>
  <si>
    <t xml:space="preserve"> ISO 8601</t>
  </si>
  <si>
    <t>Thu, 25 May 2017 07:26:43 +0000</t>
  </si>
  <si>
    <t xml:space="preserve"> RFC 822, 1036, 1123, 2822</t>
  </si>
  <si>
    <t>Thursday, 25-May-17 07:26:43 UTC</t>
  </si>
  <si>
    <t xml:space="preserve"> RFC 2822</t>
  </si>
  <si>
    <t xml:space="preserve"> RFC 3339</t>
  </si>
  <si>
    <t>IP#</t>
  </si>
  <si>
    <t>10.157.3.11</t>
  </si>
  <si>
    <t>10.0.0.1</t>
  </si>
  <si>
    <t>IP numeric</t>
  </si>
  <si>
    <t>A</t>
  </si>
  <si>
    <t>B</t>
  </si>
  <si>
    <t>C</t>
  </si>
  <si>
    <t>D</t>
  </si>
  <si>
    <t>255.255.255.0</t>
  </si>
  <si>
    <t>IPv4</t>
  </si>
  <si>
    <t>All in one</t>
  </si>
  <si>
    <t>MOSS-rapport</t>
  </si>
  <si>
    <t>Input; Date as Text</t>
  </si>
  <si>
    <t>Endast datum</t>
  </si>
  <si>
    <t>tools.ietf.org/html/rfc3339.</t>
  </si>
  <si>
    <t>https://en.wikipedia.org/wiki/ISO_8601</t>
  </si>
  <si>
    <t>1985-04-12T23:20:50.52Z</t>
  </si>
  <si>
    <t>5.6. Internet Date/Time Format</t>
  </si>
  <si>
    <t xml:space="preserve">   The following profile of ISO 8601 [ISO8601] dates SHOULD be used in</t>
  </si>
  <si>
    <t xml:space="preserve">   new protocols on the Internet.  This is specified using the syntax</t>
  </si>
  <si>
    <t xml:space="preserve">   description notation defined in [ABNF].</t>
  </si>
  <si>
    <t xml:space="preserve">   date-fullyear   = 4DIGIT</t>
  </si>
  <si>
    <t xml:space="preserve">   date-month      = 2DIGIT  ; 01-12</t>
  </si>
  <si>
    <t xml:space="preserve">   date-mday       = 2DIGIT  ; 01-28, 01-29, 01-30, 01-31 based on</t>
  </si>
  <si>
    <t xml:space="preserve">                             ; month/year</t>
  </si>
  <si>
    <t xml:space="preserve">   time-hour       = 2DIGIT  ; 00-23</t>
  </si>
  <si>
    <t xml:space="preserve">   time-minute     = 2DIGIT  ; 00-59</t>
  </si>
  <si>
    <t xml:space="preserve">   time-second     = 2DIGIT  ; 00-58, 00-59, 00-60 based on leap second</t>
  </si>
  <si>
    <t xml:space="preserve">                             ; rules</t>
  </si>
  <si>
    <t xml:space="preserve">   time-secfrac    = "." 1*DIGIT</t>
  </si>
  <si>
    <t xml:space="preserve">   time-numoffset  = ("+" / "-") time-hour ":" time-minute</t>
  </si>
  <si>
    <t xml:space="preserve">   time-offset     = "Z" / time-numoffset</t>
  </si>
  <si>
    <t xml:space="preserve">   partial-time    = time-hour ":" time-minute ":" time-second</t>
  </si>
  <si>
    <t xml:space="preserve">                     [time-secfrac]</t>
  </si>
  <si>
    <t xml:space="preserve">   full-date       = date-fullyear "-" date-month "-" date-mday</t>
  </si>
  <si>
    <t xml:space="preserve">   full-time       = partial-time time-offset</t>
  </si>
  <si>
    <t xml:space="preserve">   date-time       = full-date "T" full-time</t>
  </si>
  <si>
    <t>https://tools.ietf.org/html/rfc3339#section-5.6</t>
  </si>
  <si>
    <t>5.8. Examples</t>
  </si>
  <si>
    <t xml:space="preserve">   Here are some examples of Internet date/time format.</t>
  </si>
  <si>
    <t xml:space="preserve">      1985-04-12T23:20:50.52Z</t>
  </si>
  <si>
    <t xml:space="preserve">   This represents 20 minutes and 50.52 seconds after the 23rd hour of</t>
  </si>
  <si>
    <t xml:space="preserve">   April 12th, 1985 in UTC.</t>
  </si>
  <si>
    <t xml:space="preserve">      1996-12-19T16:39:57-08:00</t>
  </si>
  <si>
    <t xml:space="preserve">   This represents 39 minutes and 57 seconds after the 16th hour of</t>
  </si>
  <si>
    <t xml:space="preserve">   December 19th, 1996 with an offset of -08:00 from UTC (Pacific</t>
  </si>
  <si>
    <t xml:space="preserve">   Standard Time).  Note that this is equivalent to 1996-12-20T00:39:57Z</t>
  </si>
  <si>
    <t xml:space="preserve">   in UTC.</t>
  </si>
  <si>
    <t xml:space="preserve">      1990-12-31T23:59:60Z</t>
  </si>
  <si>
    <t xml:space="preserve">   This represents the leap second inserted at the end of 1990.</t>
  </si>
  <si>
    <t xml:space="preserve">      1990-12-31T15:59:60-08:00</t>
  </si>
  <si>
    <t xml:space="preserve">   This represents the same leap second in Pacific Standard Time, 8</t>
  </si>
  <si>
    <t xml:space="preserve">   hours behind UTC.</t>
  </si>
  <si>
    <t xml:space="preserve">      1937-01-01T12:00:27.87+00:20</t>
  </si>
  <si>
    <t xml:space="preserve">   This represents the same instant of time as noon, January 1, 1937,</t>
  </si>
  <si>
    <t xml:space="preserve">   Netherlands time.  Standard time in the Netherlands was exactly 19</t>
  </si>
  <si>
    <t xml:space="preserve">   minutes and 32.13 seconds ahead of UTC by law from 1909-05-01 through</t>
  </si>
  <si>
    <t xml:space="preserve">   1937-06-30.  This time zone cannot be represented exactly using the</t>
  </si>
  <si>
    <t xml:space="preserve">   HH:MM format, and this timestamp uses the closest representable UTC</t>
  </si>
  <si>
    <t>QlikView har problem med monthEnd. Qlik Sense skickar det som syns -&gt; inget problem.</t>
  </si>
  <si>
    <t>=monthEnd(now())</t>
  </si>
  <si>
    <t>=date(monthEnd(now()), 'YYYY-MM-DD hh:mm:ss')</t>
  </si>
  <si>
    <t>2018-04-30</t>
  </si>
  <si>
    <t>to 22/8 2019 kl. 19.00</t>
  </si>
  <si>
    <t>2019-11-04 17:01:47.4711</t>
  </si>
  <si>
    <t>Viking Line, "Mina bokningar"</t>
  </si>
  <si>
    <t>2019-11-04 17:01:47.9711</t>
  </si>
  <si>
    <t>Date and time</t>
  </si>
  <si>
    <t>Date, time and millisecs</t>
  </si>
  <si>
    <t>SUBSTITUTE</t>
  </si>
  <si>
    <t>M/D/Y</t>
  </si>
  <si>
    <t>Y @ end</t>
  </si>
  <si>
    <t>=BYT.UT(UNIK(FORMELTEXT(B3:B12));"=";"omfel(")&amp;";"""")"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</si>
</sst>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mmm\ d\ h:mm:hh\ yyyy"/>
    <numFmt numFmtId="165" formatCode="yyyy\-mm\-dd\ :"/>
    <numFmt numFmtId="166" formatCode="yyyy/mm/dd\ hh:mm:ss;@"/>
  </numFmts>
  <fonts count="24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Unicode MS"/>
      <family val="2"/>
    </font>
    <font>
      <sz val="10"/>
      <name val="Arial"/>
      <family val="2"/>
    </font>
    <font>
      <b/>
      <i/>
      <sz val="8"/>
      <color indexed="81"/>
      <name val="Arial"/>
      <family val="2"/>
    </font>
    <font>
      <sz val="20"/>
      <name val="Candara"/>
      <family val="2"/>
    </font>
    <font>
      <vertAlign val="superscript"/>
      <sz val="20"/>
      <name val="Candara"/>
      <family val="2"/>
    </font>
    <font>
      <sz val="36"/>
      <name val="Arial"/>
      <family val="2"/>
    </font>
    <font>
      <sz val="8"/>
      <name val="Candara"/>
      <family val="2"/>
    </font>
    <font>
      <sz val="9"/>
      <color indexed="23"/>
      <name val="Geneva"/>
    </font>
    <font>
      <b/>
      <sz val="13"/>
      <color theme="3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Unicode MS"/>
      <family val="2"/>
    </font>
    <font>
      <b/>
      <sz val="8"/>
      <color indexed="63"/>
      <name val="Tahoma"/>
      <family val="2"/>
    </font>
    <font>
      <sz val="8"/>
      <color indexed="6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C21212"/>
      </bottom>
      <diagonal/>
    </border>
    <border>
      <left/>
      <right/>
      <top/>
      <bottom style="thin">
        <color rgb="FFFFDF00"/>
      </bottom>
      <diagonal/>
    </border>
    <border>
      <left/>
      <right/>
      <top/>
      <bottom style="thin">
        <color rgb="FF2C4F8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2"/>
      </left>
      <right style="medium">
        <color indexed="42"/>
      </right>
      <top style="medium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8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5" fillId="0" borderId="0"/>
    <xf numFmtId="0" fontId="12" fillId="0" borderId="5" applyNumberFormat="0" applyFill="0" applyAlignment="0" applyProtection="0"/>
    <xf numFmtId="0" fontId="17" fillId="0" borderId="6" applyNumberFormat="0" applyFill="0" applyAlignment="0" applyProtection="0"/>
    <xf numFmtId="0" fontId="18" fillId="5" borderId="8" applyNumberFormat="0" applyFont="0" applyAlignment="0" applyProtection="0"/>
    <xf numFmtId="0" fontId="20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1"/>
    <xf numFmtId="0" fontId="3" fillId="0" borderId="0" xfId="0" applyFont="1" applyAlignment="1">
      <alignment horizontal="center"/>
    </xf>
    <xf numFmtId="0" fontId="1" fillId="2" borderId="1" xfId="1" applyAlignment="1">
      <alignment horizontal="center"/>
    </xf>
    <xf numFmtId="0" fontId="4" fillId="0" borderId="0" xfId="0" applyFont="1"/>
    <xf numFmtId="0" fontId="2" fillId="3" borderId="1" xfId="2"/>
    <xf numFmtId="0" fontId="5" fillId="0" borderId="0" xfId="0" applyFont="1"/>
    <xf numFmtId="164" fontId="1" fillId="2" borderId="1" xfId="1" quotePrefix="1" applyNumberFormat="1"/>
    <xf numFmtId="14" fontId="2" fillId="3" borderId="1" xfId="2" applyNumberFormat="1"/>
    <xf numFmtId="0" fontId="0" fillId="0" borderId="0" xfId="0" applyAlignment="1">
      <alignment textRotation="45"/>
    </xf>
    <xf numFmtId="0" fontId="5" fillId="0" borderId="0" xfId="0" applyFont="1" applyAlignment="1">
      <alignment textRotation="45"/>
    </xf>
    <xf numFmtId="0" fontId="7" fillId="0" borderId="2" xfId="3" applyFont="1" applyBorder="1" applyAlignment="1">
      <alignment vertical="top"/>
    </xf>
    <xf numFmtId="0" fontId="9" fillId="0" borderId="3" xfId="3" applyFont="1" applyBorder="1"/>
    <xf numFmtId="0" fontId="9" fillId="0" borderId="4" xfId="3" applyFont="1" applyBorder="1"/>
    <xf numFmtId="3" fontId="10" fillId="0" borderId="0" xfId="3" quotePrefix="1" applyNumberFormat="1" applyFont="1" applyAlignment="1">
      <alignment horizontal="left"/>
    </xf>
    <xf numFmtId="0" fontId="10" fillId="0" borderId="0" xfId="3" applyFont="1" applyAlignment="1"/>
    <xf numFmtId="3" fontId="10" fillId="0" borderId="0" xfId="3" quotePrefix="1" applyNumberFormat="1" applyFont="1" applyAlignment="1">
      <alignment horizontal="right"/>
    </xf>
    <xf numFmtId="0" fontId="11" fillId="0" borderId="0" xfId="3" applyFont="1" applyAlignment="1">
      <alignment vertical="top"/>
    </xf>
    <xf numFmtId="0" fontId="5" fillId="0" borderId="0" xfId="3"/>
    <xf numFmtId="0" fontId="0" fillId="0" borderId="0" xfId="0" applyAlignment="1">
      <alignment wrapText="1"/>
    </xf>
    <xf numFmtId="0" fontId="12" fillId="0" borderId="5" xfId="4"/>
    <xf numFmtId="0" fontId="13" fillId="0" borderId="0" xfId="0" applyFont="1"/>
    <xf numFmtId="0" fontId="14" fillId="0" borderId="0" xfId="0" quotePrefix="1" applyFont="1"/>
    <xf numFmtId="0" fontId="14" fillId="0" borderId="0" xfId="0" applyFont="1"/>
    <xf numFmtId="0" fontId="14" fillId="4" borderId="0" xfId="0" applyFont="1" applyFill="1"/>
    <xf numFmtId="0" fontId="2" fillId="3" borderId="1" xfId="2" applyBorder="1"/>
    <xf numFmtId="0" fontId="14" fillId="0" borderId="0" xfId="0" applyNumberFormat="1" applyFont="1"/>
    <xf numFmtId="3" fontId="17" fillId="0" borderId="6" xfId="5" applyNumberFormat="1"/>
    <xf numFmtId="3" fontId="2" fillId="3" borderId="7" xfId="2" applyNumberFormat="1" applyBorder="1"/>
    <xf numFmtId="0" fontId="19" fillId="0" borderId="5" xfId="4" applyFont="1"/>
    <xf numFmtId="0" fontId="0" fillId="5" borderId="8" xfId="6" applyFont="1"/>
    <xf numFmtId="0" fontId="20" fillId="0" borderId="0" xfId="7"/>
    <xf numFmtId="0" fontId="0" fillId="0" borderId="0" xfId="0" applyAlignment="1">
      <alignment vertical="center"/>
    </xf>
    <xf numFmtId="0" fontId="20" fillId="0" borderId="0" xfId="7" applyAlignment="1">
      <alignment vertical="center"/>
    </xf>
    <xf numFmtId="0" fontId="21" fillId="0" borderId="0" xfId="0" applyFont="1" applyAlignment="1">
      <alignment vertical="center"/>
    </xf>
    <xf numFmtId="49" fontId="22" fillId="6" borderId="9" xfId="0" applyNumberFormat="1" applyFont="1" applyFill="1" applyBorder="1"/>
    <xf numFmtId="49" fontId="23" fillId="7" borderId="10" xfId="0" applyNumberFormat="1" applyFont="1" applyFill="1" applyBorder="1"/>
    <xf numFmtId="165" fontId="23" fillId="7" borderId="10" xfId="0" applyNumberFormat="1" applyFont="1" applyFill="1" applyBorder="1"/>
    <xf numFmtId="0" fontId="1" fillId="2" borderId="11" xfId="1" applyBorder="1"/>
    <xf numFmtId="166" fontId="2" fillId="3" borderId="1" xfId="2" applyNumberFormat="1"/>
    <xf numFmtId="0" fontId="0" fillId="0" borderId="0" xfId="0" applyNumberFormat="1"/>
    <xf numFmtId="0" fontId="0" fillId="5" borderId="8" xfId="6" quotePrefix="1" applyFont="1"/>
    <xf numFmtId="0" fontId="0" fillId="0" borderId="0" xfId="0"/>
    <xf numFmtId="0" fontId="0" fillId="0" borderId="0" xfId="0"/>
    <xf numFmtId="14" fontId="2" fillId="3" borderId="1" xfId="2" applyNumberFormat="1"/>
    <xf numFmtId="0" fontId="20" fillId="0" borderId="0" xfId="7"/>
    <xf numFmtId="0" fontId="0" fillId="0" borderId="0" xfId="0"/>
    <xf numFmtId="0" fontId="1" fillId="2" borderId="1" xfId="1"/>
    <xf numFmtId="0" fontId="0" fillId="0" borderId="0" xfId="0"/>
    <xf numFmtId="0" fontId="1" fillId="2" borderId="1" xfId="1"/>
    <xf numFmtId="14" fontId="2" fillId="3" borderId="1" xfId="2" applyNumberFormat="1"/>
  </cellXfs>
  <cellStyles count="8">
    <cellStyle name="Anteckning" xfId="6" builtinId="10"/>
    <cellStyle name="Beräkning" xfId="2" builtinId="22"/>
    <cellStyle name="Hyperlänk" xfId="7" builtinId="8"/>
    <cellStyle name="Indata" xfId="1" builtinId="20"/>
    <cellStyle name="Normal" xfId="0" builtinId="0"/>
    <cellStyle name="Normal 4" xfId="3" xr:uid="{00000000-0005-0000-0000-000003000000}"/>
    <cellStyle name="Rubrik 2" xfId="4" builtinId="17"/>
    <cellStyle name="Summa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9</xdr:col>
      <xdr:colOff>258370</xdr:colOff>
      <xdr:row>21</xdr:row>
      <xdr:rowOff>83649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F3A3B25-AE82-4068-8770-556A4A994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0" y="2796540"/>
          <a:ext cx="5676190" cy="1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tools.ietf.org/html/rfc333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ools.ietf.org/html/rfc3339" TargetMode="External"/><Relationship Id="rId1" Type="http://schemas.openxmlformats.org/officeDocument/2006/relationships/hyperlink" Target="https://tools.ietf.org/html/rfc3339" TargetMode="External"/><Relationship Id="rId6" Type="http://schemas.openxmlformats.org/officeDocument/2006/relationships/hyperlink" Target="http://tools.ietf.org/html/rfc3339" TargetMode="External"/><Relationship Id="rId5" Type="http://schemas.openxmlformats.org/officeDocument/2006/relationships/hyperlink" Target="https://tools.ietf.org/html/rfc3339" TargetMode="External"/><Relationship Id="rId4" Type="http://schemas.openxmlformats.org/officeDocument/2006/relationships/hyperlink" Target="https://tools.ietf.org/html/rfc333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3"/>
  </sheetPr>
  <dimension ref="A1:L4"/>
  <sheetViews>
    <sheetView workbookViewId="0"/>
  </sheetViews>
  <sheetFormatPr defaultRowHeight="14.4"/>
  <cols>
    <col min="1" max="1" width="51.6640625" customWidth="1"/>
    <col min="2" max="2" width="14.6640625" bestFit="1" customWidth="1"/>
    <col min="3" max="3" width="19.21875" customWidth="1"/>
    <col min="7" max="7" width="1.5546875" bestFit="1" customWidth="1"/>
    <col min="10" max="10" width="3.88671875" style="18" customWidth="1"/>
    <col min="11" max="11" width="8.21875" style="18" customWidth="1"/>
    <col min="12" max="12" width="9.6640625" style="18" customWidth="1"/>
  </cols>
  <sheetData>
    <row r="1" spans="1:12" ht="30.6" customHeight="1" thickBot="1">
      <c r="A1" s="20" t="s">
        <v>0</v>
      </c>
      <c r="J1" s="11" t="s">
        <v>20</v>
      </c>
      <c r="K1" s="12"/>
      <c r="L1" s="13"/>
    </row>
    <row r="2" spans="1:12" ht="15" thickTop="1">
      <c r="A2" s="2" t="s">
        <v>3</v>
      </c>
      <c r="B2" s="3">
        <v>1</v>
      </c>
      <c r="C2" s="3">
        <v>5</v>
      </c>
      <c r="F2" t="s">
        <v>1</v>
      </c>
      <c r="G2" s="1" t="s">
        <v>2</v>
      </c>
      <c r="J2" s="14" t="s">
        <v>21</v>
      </c>
      <c r="K2" s="15"/>
      <c r="L2" s="16" t="s">
        <v>22</v>
      </c>
    </row>
    <row r="3" spans="1:12">
      <c r="A3" s="4" t="s">
        <v>4</v>
      </c>
      <c r="B3" s="5" t="str">
        <f>SUBSTITUTE(MID(Delimiter &amp;$A:$A  &amp; Delimiter,FIND("&lt;data&gt;",SUBSTITUTE(Delimiter &amp;$A:$A  &amp; Delimiter,Delimiter,"&lt;data&gt;",$2:$2))+1,FIND("&lt;data&gt;",SUBSTITUTE(Delimiter &amp;$A:$A  &amp; Delimiter,Delimiter,"&lt;data&gt;",$2:$2+1)) - FIND("&lt;data&gt;",SUBSTITUTE(Delimiter &amp;$A:$A  &amp; Delimiter,Delimiter,"&lt;data&gt;",$2:$2)) -1),CHAR(34),"")</f>
        <v>Distrikt 2370</v>
      </c>
      <c r="C3" s="5" t="str">
        <f>SUBSTITUTE(MID(Delimiter &amp;$A:$A  &amp; Delimiter,FIND("&lt;data&gt;",SUBSTITUTE(Delimiter &amp;$A:$A  &amp; Delimiter,Delimiter,"&lt;data&gt;",$2:$2))+1,FIND("&lt;data&gt;",SUBSTITUTE(Delimiter &amp;$A:$A  &amp; Delimiter,Delimiter,"&lt;data&gt;",$2:$2+1)) - FIND("&lt;data&gt;",SUBSTITUTE(Delimiter &amp;$A:$A  &amp; Delimiter,Delimiter,"&lt;data&gt;",$2:$2)) -1),CHAR(34),"")</f>
        <v>Sinander</v>
      </c>
      <c r="J3" s="17"/>
    </row>
    <row r="4" spans="1:12">
      <c r="A4" s="6" t="s">
        <v>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tabColor theme="4"/>
  </sheetPr>
  <dimension ref="A1:I7"/>
  <sheetViews>
    <sheetView tabSelected="1" workbookViewId="0">
      <selection activeCell="L21" sqref="L21"/>
    </sheetView>
  </sheetViews>
  <sheetFormatPr defaultRowHeight="14.4"/>
  <cols>
    <col min="1" max="1" width="21.5546875" bestFit="1" customWidth="1"/>
    <col min="3" max="7" width="8.5546875" customWidth="1"/>
  </cols>
  <sheetData>
    <row r="1" spans="1:9" ht="16.2" thickBot="1">
      <c r="C1" s="29" t="s">
        <v>9</v>
      </c>
    </row>
    <row r="2" spans="1:9" ht="66.599999999999994" thickTop="1">
      <c r="A2" s="9" t="s">
        <v>69</v>
      </c>
      <c r="C2" s="9" t="s">
        <v>10</v>
      </c>
      <c r="D2" s="9" t="s">
        <v>11</v>
      </c>
      <c r="E2" s="10" t="s">
        <v>12</v>
      </c>
      <c r="F2" s="9" t="s">
        <v>13</v>
      </c>
      <c r="G2" s="9" t="s">
        <v>14</v>
      </c>
      <c r="H2" s="9"/>
      <c r="I2" s="9"/>
    </row>
    <row r="3" spans="1:9">
      <c r="C3" s="3">
        <v>2</v>
      </c>
      <c r="D3" s="3">
        <v>3</v>
      </c>
      <c r="E3" s="3">
        <v>4</v>
      </c>
      <c r="F3" s="3">
        <v>5</v>
      </c>
    </row>
    <row r="4" spans="1:9">
      <c r="A4" t="s">
        <v>16</v>
      </c>
      <c r="G4" t="s">
        <v>15</v>
      </c>
    </row>
    <row r="5" spans="1:9">
      <c r="A5" s="6" t="s">
        <v>17</v>
      </c>
      <c r="G5" t="s">
        <v>15</v>
      </c>
    </row>
    <row r="6" spans="1:9">
      <c r="A6" s="1" t="s">
        <v>18</v>
      </c>
      <c r="C6" s="5" t="str">
        <f t="shared" ref="C6:F7" si="0">SUBSTITUTE(MID(";"&amp;$A:$A&amp;";",FIND("&lt;data&gt;",SUBSTITUTE(";"&amp;$A:$A&amp;";",";","&lt;data&gt;",$3:$3))+1,FIND("&lt;data&gt;",SUBSTITUTE(";"&amp;$A:$A&amp;";",";","&lt;data&gt;",$3:$3+1)) - FIND("&lt;data&gt;",SUBSTITUTE(";"&amp;$A:$A&amp;";",";","&lt;data&gt;",$3:$3)) -1),CHAR(34),"")</f>
        <v>AT</v>
      </c>
      <c r="D6" s="5" t="str">
        <f t="shared" si="0"/>
        <v>10</v>
      </c>
      <c r="E6" s="5" t="str">
        <f t="shared" si="0"/>
        <v>6730,00</v>
      </c>
      <c r="F6" s="5" t="str">
        <f t="shared" si="0"/>
        <v>673,00</v>
      </c>
      <c r="G6" t="s">
        <v>15</v>
      </c>
    </row>
    <row r="7" spans="1:9">
      <c r="A7" s="1" t="s">
        <v>19</v>
      </c>
      <c r="C7" s="5" t="str">
        <f t="shared" si="0"/>
        <v>DE</v>
      </c>
      <c r="D7" s="5" t="str">
        <f t="shared" si="0"/>
        <v>19</v>
      </c>
      <c r="E7" s="5" t="str">
        <f t="shared" si="0"/>
        <v>3775,00</v>
      </c>
      <c r="F7" s="5" t="str">
        <f t="shared" si="0"/>
        <v>717,00</v>
      </c>
      <c r="G7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theme="4"/>
  </sheetPr>
  <dimension ref="A1:H7"/>
  <sheetViews>
    <sheetView workbookViewId="0">
      <selection activeCell="A4" sqref="A1:A4"/>
    </sheetView>
  </sheetViews>
  <sheetFormatPr defaultRowHeight="14.4"/>
  <cols>
    <col min="1" max="4" width="8.5546875" customWidth="1"/>
    <col min="5" max="5" width="12.44140625" customWidth="1"/>
    <col min="6" max="6" width="12.33203125" bestFit="1" customWidth="1"/>
    <col min="8" max="8" width="14.5546875" customWidth="1"/>
  </cols>
  <sheetData>
    <row r="1" spans="1:8" ht="18" thickBot="1">
      <c r="A1" s="20" t="s">
        <v>58</v>
      </c>
    </row>
    <row r="2" spans="1:8" ht="15" thickTop="1">
      <c r="A2" s="3">
        <v>1</v>
      </c>
      <c r="B2" s="3">
        <v>2</v>
      </c>
      <c r="C2" s="3">
        <v>3</v>
      </c>
      <c r="D2" s="3">
        <v>4</v>
      </c>
    </row>
    <row r="3" spans="1:8" ht="45.6">
      <c r="A3" s="9" t="s">
        <v>62</v>
      </c>
      <c r="B3" s="9" t="s">
        <v>63</v>
      </c>
      <c r="C3" s="10" t="s">
        <v>64</v>
      </c>
      <c r="D3" s="9" t="s">
        <v>65</v>
      </c>
      <c r="E3" s="9" t="s">
        <v>61</v>
      </c>
      <c r="F3" s="9" t="s">
        <v>68</v>
      </c>
      <c r="G3" s="9"/>
      <c r="H3" s="9" t="s">
        <v>67</v>
      </c>
    </row>
    <row r="4" spans="1:8" ht="15" thickBot="1">
      <c r="A4" s="5" t="str">
        <f t="shared" ref="A4:D6" si="0">SUBSTITUTE(MID("."&amp;$H:$H&amp;".",FIND("&lt;data&gt;",SUBSTITUTE("."&amp;$H:$H&amp;".",".","&lt;data&gt;",$2:$2))+1,FIND("&lt;data&gt;",SUBSTITUTE("."&amp;$H:$H&amp;".",".","&lt;data&gt;",$2:$2+1)) - FIND("&lt;data&gt;",SUBSTITUTE("."&amp;$H:$H&amp;".",".","&lt;data&gt;",$2:$2)) -1),CHAR(34),"")</f>
        <v>10</v>
      </c>
      <c r="B4" s="5" t="str">
        <f t="shared" si="0"/>
        <v>157</v>
      </c>
      <c r="C4" s="5" t="str">
        <f t="shared" si="0"/>
        <v>3</v>
      </c>
      <c r="D4" s="5" t="str">
        <f t="shared" si="0"/>
        <v>11</v>
      </c>
      <c r="E4" s="27">
        <f t="shared" ref="E4:E5" si="1">VALUE(A:A)*255^3 + VALUE(B:B)*255^2 + VALUE(C:C)*255^1 + VALUE(D:D)*255^0</f>
        <v>176023451</v>
      </c>
      <c r="F4" s="28">
        <f>VALUE(SUBSTITUTE(MID("."&amp;$H:$H&amp;".",FIND("&lt;data&gt;",SUBSTITUTE("."&amp;$H:$H&amp;".",".","&lt;data&gt;",1))+1,FIND("&lt;data&gt;",SUBSTITUTE("."&amp;$H:$H&amp;".",".","&lt;data&gt;",1+1)) - FIND("&lt;data&gt;",SUBSTITUTE("."&amp;$H:$H&amp;".",".","&lt;data&gt;",1)) -1),CHAR(34),""))*255^3
 + VALUE(SUBSTITUTE(MID("."&amp;$H:$H&amp;".",FIND("&lt;data&gt;",SUBSTITUTE("."&amp;$H:$H&amp;".",".","&lt;data&gt;",2))+1,FIND("&lt;data&gt;",SUBSTITUTE("."&amp;$H:$H&amp;".",".","&lt;data&gt;",2+1)) - FIND("&lt;data&gt;",SUBSTITUTE("."&amp;$H:$H&amp;".",".","&lt;data&gt;",2)) -1),CHAR(34),""))*255^2
 + VALUE(SUBSTITUTE(MID("."&amp;$H:$H&amp;".",FIND("&lt;data&gt;",SUBSTITUTE("."&amp;$H:$H&amp;".",".","&lt;data&gt;",3))+1,FIND("&lt;data&gt;",SUBSTITUTE("."&amp;$H:$H&amp;".",".","&lt;data&gt;",3+1)) - FIND("&lt;data&gt;",SUBSTITUTE("."&amp;$H:$H&amp;".",".","&lt;data&gt;",3)) -1),CHAR(34),""))*255^1
 + VALUE(SUBSTITUTE(MID("."&amp;$H:$H&amp;".",FIND("&lt;data&gt;",SUBSTITUTE("."&amp;$H:$H&amp;".",".","&lt;data&gt;",4))+1,FIND("&lt;data&gt;",SUBSTITUTE("."&amp;$H:$H&amp;".",".","&lt;data&gt;",4+1)) - FIND("&lt;data&gt;",SUBSTITUTE("."&amp;$H:$H&amp;".",".","&lt;data&gt;",4)) -1),CHAR(34),""))*255^0</f>
        <v>176023451</v>
      </c>
      <c r="H4" s="1" t="s">
        <v>59</v>
      </c>
    </row>
    <row r="5" spans="1:8" ht="15.6" thickTop="1" thickBot="1">
      <c r="A5" s="5" t="str">
        <f t="shared" si="0"/>
        <v>10</v>
      </c>
      <c r="B5" s="5" t="str">
        <f t="shared" si="0"/>
        <v>0</v>
      </c>
      <c r="C5" s="5" t="str">
        <f t="shared" si="0"/>
        <v>0</v>
      </c>
      <c r="D5" s="5" t="str">
        <f t="shared" si="0"/>
        <v>1</v>
      </c>
      <c r="E5" s="27">
        <f t="shared" si="1"/>
        <v>165813751</v>
      </c>
      <c r="F5" s="28">
        <f>VALUE(SUBSTITUTE(MID("."&amp;$H:$H&amp;".",FIND("&lt;data&gt;",SUBSTITUTE("."&amp;$H:$H&amp;".",".","&lt;data&gt;",1))+1,FIND("&lt;data&gt;",SUBSTITUTE("."&amp;$H:$H&amp;".",".","&lt;data&gt;",1+1)) - FIND("&lt;data&gt;",SUBSTITUTE("."&amp;$H:$H&amp;".",".","&lt;data&gt;",1)) -1),CHAR(34),""))*255^3
 + VALUE(SUBSTITUTE(MID("."&amp;$H:$H&amp;".",FIND("&lt;data&gt;",SUBSTITUTE("."&amp;$H:$H&amp;".",".","&lt;data&gt;",2))+1,FIND("&lt;data&gt;",SUBSTITUTE("."&amp;$H:$H&amp;".",".","&lt;data&gt;",2+1)) - FIND("&lt;data&gt;",SUBSTITUTE("."&amp;$H:$H&amp;".",".","&lt;data&gt;",2)) -1),CHAR(34),""))*255^2
 + VALUE(SUBSTITUTE(MID("."&amp;$H:$H&amp;".",FIND("&lt;data&gt;",SUBSTITUTE("."&amp;$H:$H&amp;".",".","&lt;data&gt;",3))+1,FIND("&lt;data&gt;",SUBSTITUTE("."&amp;$H:$H&amp;".",".","&lt;data&gt;",3+1)) - FIND("&lt;data&gt;",SUBSTITUTE("."&amp;$H:$H&amp;".",".","&lt;data&gt;",3)) -1),CHAR(34),""))*255^1
 + VALUE(SUBSTITUTE(MID("."&amp;$H:$H&amp;".",FIND("&lt;data&gt;",SUBSTITUTE("."&amp;$H:$H&amp;".",".","&lt;data&gt;",4))+1,FIND("&lt;data&gt;",SUBSTITUTE("."&amp;$H:$H&amp;".",".","&lt;data&gt;",4+1)) - FIND("&lt;data&gt;",SUBSTITUTE("."&amp;$H:$H&amp;".",".","&lt;data&gt;",4)) -1),CHAR(34),""))*255^0</f>
        <v>165813751</v>
      </c>
      <c r="H5" s="1" t="s">
        <v>60</v>
      </c>
    </row>
    <row r="6" spans="1:8" ht="15.6" thickTop="1" thickBot="1">
      <c r="A6" s="5" t="str">
        <f t="shared" si="0"/>
        <v>255</v>
      </c>
      <c r="B6" s="5" t="str">
        <f t="shared" si="0"/>
        <v>255</v>
      </c>
      <c r="C6" s="5" t="str">
        <f t="shared" si="0"/>
        <v>255</v>
      </c>
      <c r="D6" s="5" t="str">
        <f t="shared" si="0"/>
        <v>0</v>
      </c>
      <c r="E6" s="27">
        <f t="shared" ref="E6" si="2">VALUE(A:A)*255^3 + VALUE(B:B)*255^2 + VALUE(C:C)*255^1 + VALUE(D:D)*255^0</f>
        <v>4244897025</v>
      </c>
      <c r="F6" s="28">
        <f>VALUE(SUBSTITUTE(MID("."&amp;$H:$H&amp;".",FIND("&lt;data&gt;",SUBSTITUTE("."&amp;$H:$H&amp;".",".","&lt;data&gt;",1))+1,FIND("&lt;data&gt;",SUBSTITUTE("."&amp;$H:$H&amp;".",".","&lt;data&gt;",1+1)) - FIND("&lt;data&gt;",SUBSTITUTE("."&amp;$H:$H&amp;".",".","&lt;data&gt;",1)) -1),CHAR(34),""))*255^3
 + VALUE(SUBSTITUTE(MID("."&amp;$H:$H&amp;".",FIND("&lt;data&gt;",SUBSTITUTE("."&amp;$H:$H&amp;".",".","&lt;data&gt;",2))+1,FIND("&lt;data&gt;",SUBSTITUTE("."&amp;$H:$H&amp;".",".","&lt;data&gt;",2+1)) - FIND("&lt;data&gt;",SUBSTITUTE("."&amp;$H:$H&amp;".",".","&lt;data&gt;",2)) -1),CHAR(34),""))*255^2
 + VALUE(SUBSTITUTE(MID("."&amp;$H:$H&amp;".",FIND("&lt;data&gt;",SUBSTITUTE("."&amp;$H:$H&amp;".",".","&lt;data&gt;",3))+1,FIND("&lt;data&gt;",SUBSTITUTE("."&amp;$H:$H&amp;".",".","&lt;data&gt;",3+1)) - FIND("&lt;data&gt;",SUBSTITUTE("."&amp;$H:$H&amp;".",".","&lt;data&gt;",3)) -1),CHAR(34),""))*255^1
 + VALUE(SUBSTITUTE(MID("."&amp;$H:$H&amp;".",FIND("&lt;data&gt;",SUBSTITUTE("."&amp;$H:$H&amp;".",".","&lt;data&gt;",4))+1,FIND("&lt;data&gt;",SUBSTITUTE("."&amp;$H:$H&amp;".",".","&lt;data&gt;",4+1)) - FIND("&lt;data&gt;",SUBSTITUTE("."&amp;$H:$H&amp;".",".","&lt;data&gt;",4)) -1),CHAR(34),""))*255^0</f>
        <v>4244897025</v>
      </c>
      <c r="H6" s="1" t="s">
        <v>66</v>
      </c>
    </row>
    <row r="7" spans="1:8" ht="1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>
    <tabColor theme="3"/>
  </sheetPr>
  <dimension ref="A1:A4"/>
  <sheetViews>
    <sheetView workbookViewId="0"/>
  </sheetViews>
  <sheetFormatPr defaultRowHeight="14.4"/>
  <sheetData>
    <row r="1" spans="1:1" ht="18" thickBot="1">
      <c r="A1" s="20" t="s">
        <v>24</v>
      </c>
    </row>
    <row r="2" spans="1:1" ht="15" thickTop="1">
      <c r="A2" t="s">
        <v>25</v>
      </c>
    </row>
    <row r="4" spans="1:1" ht="57.6">
      <c r="A4" s="19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3">
    <tabColor theme="3"/>
  </sheetPr>
  <dimension ref="A1:H68"/>
  <sheetViews>
    <sheetView workbookViewId="0">
      <selection activeCell="A3" sqref="A3:A12"/>
    </sheetView>
  </sheetViews>
  <sheetFormatPr defaultRowHeight="14.4"/>
  <cols>
    <col min="1" max="1" width="33.109375" customWidth="1"/>
    <col min="2" max="2" width="27" customWidth="1"/>
    <col min="3" max="3" width="25.33203125" customWidth="1"/>
    <col min="7" max="7" width="11.21875" bestFit="1" customWidth="1"/>
    <col min="8" max="8" width="30.109375" bestFit="1" customWidth="1"/>
    <col min="9" max="9" width="11" bestFit="1" customWidth="1"/>
  </cols>
  <sheetData>
    <row r="1" spans="1:8" ht="18" thickBot="1">
      <c r="A1" s="20" t="s">
        <v>6</v>
      </c>
      <c r="D1" s="30" t="s">
        <v>71</v>
      </c>
    </row>
    <row r="2" spans="1:8" ht="15" thickTop="1">
      <c r="A2" t="s">
        <v>70</v>
      </c>
      <c r="B2" t="s">
        <v>7</v>
      </c>
    </row>
    <row r="3" spans="1:8">
      <c r="A3" s="7" t="s">
        <v>8</v>
      </c>
      <c r="B3" s="8">
        <f>DATE(RIGHT($A:$A,4),MOD((FIND(MID(LOWER($A:$A),FIND("&lt;data&gt;",SUBSTITUTE($A:$A," ","&lt;data&gt;",1))+1,FIND("&lt;data&gt;",SUBSTITUTE($A:$A," ","&lt;data&gt;",1+1)) - FIND("&lt;data&gt;",SUBSTITUTE($A:$A," ","&lt;data&gt;",1)) -1),"janfebmaraprmayjunjulaugsepoctnovdecjanfebmaraprmajjunjulaugsepoktnovdec")+2)/3,12),MID($A:$A,FIND("&lt;data&gt;",SUBSTITUTE($A:$A," ","&lt;data&gt;",2))+1,FIND("&lt;data&gt;",SUBSTITUTE($A:$A," ","&lt;data&gt;",2+1)) - FIND("&lt;data&gt;",SUBSTITUTE($A:$A," ","&lt;data&gt;",2)) -1))</f>
        <v>42536</v>
      </c>
      <c r="C3" t="s">
        <v>129</v>
      </c>
      <c r="H3" s="41" t="s">
        <v>130</v>
      </c>
    </row>
    <row r="4" spans="1:8">
      <c r="A4" s="1" t="s">
        <v>51</v>
      </c>
      <c r="B4" s="8">
        <f>DATE(MID($A:$A,1,4),MID($A:$A,6,2),MID($A:$A,9,2))</f>
        <v>42880</v>
      </c>
      <c r="C4" s="43" t="s">
        <v>52</v>
      </c>
      <c r="D4" t="s">
        <v>73</v>
      </c>
    </row>
    <row r="5" spans="1:8">
      <c r="A5" s="47" t="s">
        <v>74</v>
      </c>
      <c r="B5" s="44">
        <f>DATE(MID($A:$A,1,4),MID($A:$A,6,2),MID($A:$A,9,2))</f>
        <v>31149</v>
      </c>
      <c r="C5" s="42" t="s">
        <v>57</v>
      </c>
      <c r="D5" s="45" t="s">
        <v>72</v>
      </c>
    </row>
    <row r="6" spans="1:8">
      <c r="A6" s="1" t="s">
        <v>53</v>
      </c>
      <c r="B6" s="8">
        <f>DATE(MID($A:$A,FIND(":",$A:$A)-7,4),MOD((FIND(MID(LOWER($A:$A),FIND("&lt;data&gt;",SUBSTITUTE($A:$A," ","&lt;data&gt;",2))+1,FIND("&lt;data&gt;",SUBSTITUTE($A:$A," ","&lt;data&gt;",2+1)) - FIND("&lt;data&gt;",SUBSTITUTE($A:$A," ","&lt;data&gt;",2)) -1),"janfebmaraprmayjunjulaugsepoctnovdecjanfebmaraprmajjunjulaugsepoktnovdec")+2)/3,12),TRIM(MID($A:$A,FIND(",",$A:$A)+2,2)))</f>
        <v>42880</v>
      </c>
      <c r="C6" t="s">
        <v>54</v>
      </c>
    </row>
    <row r="7" spans="1:8">
      <c r="A7" s="1" t="s">
        <v>55</v>
      </c>
      <c r="B7" s="8">
        <f>DATE(("20" &amp; MID($A:$A,FIND("-",$A:$A)+5,2)),MOD((FIND(MID(LOWER($A:$A),FIND("&lt;data&gt;",SUBSTITUTE($A:$A,"-","&lt;data&gt;",1))+1,FIND("&lt;data&gt;",SUBSTITUTE($A:$A,"-","&lt;data&gt;",1+1)) - FIND("&lt;data&gt;",SUBSTITUTE($A:$A,"-","&lt;data&gt;",1)) -1),"janfebmaraprmayjunjulaugsepoctnovdecjanfebmaraprmajjunjulaugsepoktnovdec")+2)/3,12),TRIM(MID($A:$A,FIND("-",$A:$A)-2,2)))</f>
        <v>42880</v>
      </c>
      <c r="C7" t="s">
        <v>56</v>
      </c>
    </row>
    <row r="8" spans="1:8">
      <c r="A8" s="7" t="s">
        <v>49</v>
      </c>
      <c r="B8" s="8">
        <f>DATE(MID($A:$A,FIND("/",$A:$A,FIND("/",$A:$A)+1)+1,4),MID($A:$A,1,FIND("/",$A:$A)-1),MID($A:$A,FIND("/",$A:$A)+1,FIND("/",$A:$A,FIND("/",$A:$A)+1)-FIND("/",$A:$A)-1))</f>
        <v>39477</v>
      </c>
      <c r="C8" t="s">
        <v>128</v>
      </c>
    </row>
    <row r="9" spans="1:8" s="46" customFormat="1">
      <c r="A9" s="49" t="s">
        <v>50</v>
      </c>
      <c r="B9" s="50">
        <f>DATE(MID($A:$A,FIND("/",$A:$A,FIND("/",$A:$A)+1)+1,4),MID($A:$A,1,FIND("/",$A:$A)-1),MID($A:$A,FIND("/",$A:$A)+1,FIND("/",$A:$A,FIND("/",$A:$A)+1)-FIND("/",$A:$A)-1))</f>
        <v>42880</v>
      </c>
      <c r="C9" s="48" t="s">
        <v>128</v>
      </c>
    </row>
    <row r="10" spans="1:8">
      <c r="A10" s="1" t="s">
        <v>121</v>
      </c>
      <c r="B10" s="8">
        <f>DATE(MID($A:$A,FIND(" ",$A:$A,FIND("/",$A:$A)+1)+1,FIND("kl",$A:$A)-2-FIND(" ",$A:$A,FIND("/",$A:$A)-1)),MID($A:$A,FIND("/",$A:$A)+1,FIND(" ",$A:$A,FIND(" ",$A:$A,FIND(" ",$A:$A)+1))-FIND("/",$A:$A)-1),MID($A:$A,FIND(" ",$A:$A)+1,FIND("/",$A:$A)-FIND(" ",$A:$A)-1))</f>
        <v>43699</v>
      </c>
      <c r="C10" t="s">
        <v>123</v>
      </c>
    </row>
    <row r="11" spans="1:8">
      <c r="A11" s="38" t="s">
        <v>122</v>
      </c>
      <c r="B11" s="39">
        <f>VALUE(MID($A:$A,1,19))</f>
        <v>43773.70957175926</v>
      </c>
      <c r="C11" s="40" t="s">
        <v>125</v>
      </c>
    </row>
    <row r="12" spans="1:8">
      <c r="A12" s="38" t="s">
        <v>124</v>
      </c>
      <c r="B12" s="39">
        <f>VALUE(MID($A:$A,1,19))+1/24/60/60/10000*RIGHT($A:$A,4)</f>
        <v>43773.709582998847</v>
      </c>
      <c r="C12" s="40" t="s">
        <v>126</v>
      </c>
    </row>
    <row r="14" spans="1:8">
      <c r="D14" s="30" t="s">
        <v>117</v>
      </c>
    </row>
    <row r="15" spans="1:8">
      <c r="A15" s="31" t="s">
        <v>95</v>
      </c>
    </row>
    <row r="16" spans="1:8">
      <c r="A16" s="33" t="s">
        <v>75</v>
      </c>
    </row>
    <row r="17" spans="1:5">
      <c r="A17" s="32"/>
    </row>
    <row r="18" spans="1:5">
      <c r="A18" s="33" t="s">
        <v>76</v>
      </c>
    </row>
    <row r="19" spans="1:5">
      <c r="A19" s="34" t="s">
        <v>77</v>
      </c>
    </row>
    <row r="20" spans="1:5">
      <c r="A20" s="33" t="s">
        <v>78</v>
      </c>
    </row>
    <row r="21" spans="1:5">
      <c r="A21" s="32"/>
    </row>
    <row r="22" spans="1:5" ht="15" thickBot="1">
      <c r="A22" s="34" t="s">
        <v>79</v>
      </c>
    </row>
    <row r="23" spans="1:5">
      <c r="A23" s="34" t="s">
        <v>80</v>
      </c>
      <c r="D23" s="35" t="s">
        <v>118</v>
      </c>
      <c r="E23" s="36" t="s">
        <v>119</v>
      </c>
    </row>
    <row r="24" spans="1:5">
      <c r="A24" s="34" t="s">
        <v>81</v>
      </c>
      <c r="D24" s="36" t="s">
        <v>120</v>
      </c>
      <c r="E24" s="37">
        <v>43220.999999988424</v>
      </c>
    </row>
    <row r="25" spans="1:5">
      <c r="A25" s="34" t="s">
        <v>82</v>
      </c>
    </row>
    <row r="26" spans="1:5">
      <c r="A26" s="34" t="s">
        <v>83</v>
      </c>
    </row>
    <row r="27" spans="1:5">
      <c r="A27" s="34" t="s">
        <v>84</v>
      </c>
    </row>
    <row r="28" spans="1:5">
      <c r="A28" s="34" t="s">
        <v>85</v>
      </c>
    </row>
    <row r="29" spans="1:5">
      <c r="A29" s="34" t="s">
        <v>86</v>
      </c>
    </row>
    <row r="30" spans="1:5">
      <c r="A30" s="34" t="s">
        <v>87</v>
      </c>
    </row>
    <row r="31" spans="1:5">
      <c r="A31" s="34" t="s">
        <v>88</v>
      </c>
    </row>
    <row r="32" spans="1:5">
      <c r="A32" s="34" t="s">
        <v>89</v>
      </c>
    </row>
    <row r="33" spans="1:1">
      <c r="A33" s="32"/>
    </row>
    <row r="34" spans="1:1">
      <c r="A34" s="34" t="s">
        <v>90</v>
      </c>
    </row>
    <row r="35" spans="1:1">
      <c r="A35" s="34" t="s">
        <v>91</v>
      </c>
    </row>
    <row r="36" spans="1:1">
      <c r="A36" s="34" t="s">
        <v>92</v>
      </c>
    </row>
    <row r="37" spans="1:1">
      <c r="A37" s="34" t="s">
        <v>93</v>
      </c>
    </row>
    <row r="38" spans="1:1">
      <c r="A38" s="32"/>
    </row>
    <row r="39" spans="1:1">
      <c r="A39" s="34" t="s">
        <v>94</v>
      </c>
    </row>
    <row r="42" spans="1:1">
      <c r="A42" s="33" t="s">
        <v>96</v>
      </c>
    </row>
    <row r="43" spans="1:1">
      <c r="A43" s="32"/>
    </row>
    <row r="44" spans="1:1">
      <c r="A44" s="34" t="s">
        <v>97</v>
      </c>
    </row>
    <row r="45" spans="1:1">
      <c r="A45" s="32"/>
    </row>
    <row r="46" spans="1:1">
      <c r="A46" s="34" t="s">
        <v>98</v>
      </c>
    </row>
    <row r="47" spans="1:1">
      <c r="A47" s="34" t="s">
        <v>99</v>
      </c>
    </row>
    <row r="48" spans="1:1">
      <c r="A48" s="34" t="s">
        <v>100</v>
      </c>
    </row>
    <row r="49" spans="1:1">
      <c r="A49" s="32"/>
    </row>
    <row r="50" spans="1:1">
      <c r="A50" s="34" t="s">
        <v>101</v>
      </c>
    </row>
    <row r="51" spans="1:1">
      <c r="A51" s="34" t="s">
        <v>102</v>
      </c>
    </row>
    <row r="52" spans="1:1">
      <c r="A52" s="34" t="s">
        <v>103</v>
      </c>
    </row>
    <row r="53" spans="1:1">
      <c r="A53" s="34" t="s">
        <v>104</v>
      </c>
    </row>
    <row r="54" spans="1:1">
      <c r="A54" s="34" t="s">
        <v>105</v>
      </c>
    </row>
    <row r="55" spans="1:1">
      <c r="A55" s="32"/>
    </row>
    <row r="56" spans="1:1">
      <c r="A56" s="34" t="s">
        <v>106</v>
      </c>
    </row>
    <row r="57" spans="1:1">
      <c r="A57" s="34" t="s">
        <v>107</v>
      </c>
    </row>
    <row r="58" spans="1:1">
      <c r="A58" s="32"/>
    </row>
    <row r="59" spans="1:1">
      <c r="A59" s="34" t="s">
        <v>108</v>
      </c>
    </row>
    <row r="60" spans="1:1">
      <c r="A60" s="34" t="s">
        <v>109</v>
      </c>
    </row>
    <row r="61" spans="1:1">
      <c r="A61" s="34" t="s">
        <v>110</v>
      </c>
    </row>
    <row r="62" spans="1:1">
      <c r="A62" s="32"/>
    </row>
    <row r="63" spans="1:1">
      <c r="A63" s="34" t="s">
        <v>111</v>
      </c>
    </row>
    <row r="64" spans="1:1">
      <c r="A64" s="34" t="s">
        <v>112</v>
      </c>
    </row>
    <row r="65" spans="1:1">
      <c r="A65" s="34" t="s">
        <v>113</v>
      </c>
    </row>
    <row r="66" spans="1:1">
      <c r="A66" s="34" t="s">
        <v>114</v>
      </c>
    </row>
    <row r="67" spans="1:1">
      <c r="A67" s="34" t="s">
        <v>115</v>
      </c>
    </row>
    <row r="68" spans="1:1">
      <c r="A68" s="34" t="s">
        <v>116</v>
      </c>
    </row>
  </sheetData>
  <hyperlinks>
    <hyperlink ref="A16" r:id="rId1" location="section-5.6" display="https://tools.ietf.org/html/rfc3339 - section-5.6" xr:uid="{70196A7F-A87E-4A7A-98CD-E402049F7799}"/>
    <hyperlink ref="A18" r:id="rId2" location="ref-ISO8601" tooltip="&quot;Data elements and interchange formats -- Information interchange -- Representation of dates and times&quot;" display="https://tools.ietf.org/html/rfc3339 - ref-ISO8601" xr:uid="{7E9418FC-A0FD-4B16-883F-A61BE7F00A93}"/>
    <hyperlink ref="A20" r:id="rId3" location="ref-ABNF" tooltip="&quot;Augmented BNF for Syntax Specifications: ABNF&quot;" display="https://tools.ietf.org/html/rfc3339 - ref-ABNF" xr:uid="{C4C8E5B4-C5C8-4897-A8C6-4B64F23A2D8C}"/>
    <hyperlink ref="A15" r:id="rId4" location="section-5.6" xr:uid="{B076243D-CBCF-40EF-AC0B-1990B2563A73}"/>
    <hyperlink ref="A42" r:id="rId5" location="section-5.8" display="https://tools.ietf.org/html/rfc3339 - section-5.8" xr:uid="{0F32D6EE-D328-4BB3-AD7B-9884A60055D3}"/>
    <hyperlink ref="D5" r:id="rId6" display="http://tools.ietf.org/html/rfc3339" xr:uid="{57E1D9B2-DB23-46F8-9EF0-FE5DFECE58DD}"/>
  </hyperlinks>
  <pageMargins left="0.7" right="0.7" top="0.75" bottom="0.75" header="0.3" footer="0.3"/>
  <pageSetup paperSize="9" orientation="portrait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E9"/>
  <sheetViews>
    <sheetView workbookViewId="0">
      <selection activeCell="A7" sqref="A7"/>
    </sheetView>
  </sheetViews>
  <sheetFormatPr defaultRowHeight="14.4"/>
  <cols>
    <col min="2" max="2" width="9.77734375" bestFit="1" customWidth="1"/>
  </cols>
  <sheetData>
    <row r="1" spans="1:5" ht="18" thickBot="1">
      <c r="A1" s="20" t="s">
        <v>40</v>
      </c>
    </row>
    <row r="2" spans="1:5" ht="15" thickTop="1">
      <c r="A2" t="s">
        <v>26</v>
      </c>
      <c r="B2" s="21" t="s">
        <v>27</v>
      </c>
      <c r="C2" s="5">
        <f>VALUE(Param1)</f>
        <v>65</v>
      </c>
      <c r="D2" s="22" t="s">
        <v>28</v>
      </c>
      <c r="E2" s="23"/>
    </row>
    <row r="3" spans="1:5">
      <c r="A3" t="s">
        <v>29</v>
      </c>
      <c r="B3" s="21" t="s">
        <v>30</v>
      </c>
      <c r="C3" s="5" t="str">
        <f>MID(Param1,LEN(Param1)-Param2+1,Param2)</f>
        <v>nor</v>
      </c>
      <c r="D3" s="23" t="s">
        <v>31</v>
      </c>
      <c r="E3" s="24">
        <v>3</v>
      </c>
    </row>
    <row r="4" spans="1:5">
      <c r="A4" t="s">
        <v>32</v>
      </c>
      <c r="B4" s="21" t="s">
        <v>33</v>
      </c>
      <c r="C4" s="5">
        <f>LEN(Param1)</f>
        <v>1</v>
      </c>
      <c r="D4" s="23">
        <f>C20</f>
        <v>0</v>
      </c>
      <c r="E4" s="23"/>
    </row>
    <row r="5" spans="1:5">
      <c r="A5" t="s">
        <v>34</v>
      </c>
      <c r="B5" s="21" t="s">
        <v>35</v>
      </c>
      <c r="C5" s="5">
        <f>FIND(Param1,Param2)</f>
        <v>6</v>
      </c>
      <c r="D5" t="s">
        <v>48</v>
      </c>
      <c r="E5" t="s">
        <v>47</v>
      </c>
    </row>
    <row r="6" spans="1:5">
      <c r="A6" t="s">
        <v>127</v>
      </c>
      <c r="B6" s="21" t="s">
        <v>37</v>
      </c>
      <c r="C6" s="5" t="str">
        <f>SUBSTITUTE(Param1,Param2,Param3)</f>
        <v>Eleonor</v>
      </c>
      <c r="D6" t="s">
        <v>38</v>
      </c>
      <c r="E6" t="s">
        <v>39</v>
      </c>
    </row>
    <row r="7" spans="1:5">
      <c r="A7" t="s">
        <v>41</v>
      </c>
      <c r="B7" t="s">
        <v>42</v>
      </c>
      <c r="C7" s="5" t="b">
        <f>EXACT(Param1,Param2)</f>
        <v>0</v>
      </c>
      <c r="D7" s="23" t="s">
        <v>43</v>
      </c>
      <c r="E7" s="23" t="s">
        <v>36</v>
      </c>
    </row>
    <row r="8" spans="1:5">
      <c r="A8" t="s">
        <v>44</v>
      </c>
      <c r="B8" t="s">
        <v>45</v>
      </c>
      <c r="C8" s="5" t="str">
        <f>CHAR(D8)</f>
        <v>A</v>
      </c>
      <c r="D8" s="23">
        <v>65</v>
      </c>
      <c r="E8" s="23"/>
    </row>
    <row r="9" spans="1:5">
      <c r="A9" s="6" t="s">
        <v>46</v>
      </c>
      <c r="B9" s="6" t="s">
        <v>46</v>
      </c>
      <c r="C9" s="25" t="str">
        <f>TEXT(Param1,"ÅÅÅÅ-MM-DD")</f>
        <v>1999-12-31</v>
      </c>
      <c r="D9" s="26">
        <f>365*100+100/4</f>
        <v>36525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List</vt:lpstr>
      <vt:lpstr>MOSS</vt:lpstr>
      <vt:lpstr>IP#</vt:lpstr>
      <vt:lpstr>sep char</vt:lpstr>
      <vt:lpstr>Date</vt:lpstr>
      <vt:lpstr>fx</vt:lpstr>
      <vt:lpstr>Delimiter</vt:lpstr>
      <vt:lpstr>Param1</vt:lpstr>
      <vt:lpstr>Param2</vt:lpstr>
      <vt:lpstr>Param3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bo@sinander.se</dc:creator>
  <cp:lastModifiedBy>su</cp:lastModifiedBy>
  <dcterms:created xsi:type="dcterms:W3CDTF">2017-03-11T17:47:58Z</dcterms:created>
  <dcterms:modified xsi:type="dcterms:W3CDTF">2020-05-03T05:02:57Z</dcterms:modified>
</cp:coreProperties>
</file>