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 Excel med oss 15\"/>
    </mc:Choice>
  </mc:AlternateContent>
  <xr:revisionPtr revIDLastSave="0" documentId="8_{3DBEB4F8-81F1-492D-AAC9-9AB74B357D6E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CIS 8.0" sheetId="1" r:id="rId1"/>
    <sheet name="MSB FS 2020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N13" i="3" a="1"/>
  <c r="N13" i="3" s="1"/>
  <c r="K13" i="3" a="1"/>
  <c r="K13" i="3" s="1"/>
  <c r="K24" i="3" a="1"/>
  <c r="K24" i="3" s="1"/>
  <c r="A3" i="3" a="1"/>
  <c r="A3" i="3" s="1"/>
  <c r="A1" i="3" s="1" a="1"/>
  <c r="A1" i="3" s="1"/>
  <c r="H20" i="3"/>
  <c r="B20" i="3"/>
  <c r="C20" i="3"/>
  <c r="D20" i="3"/>
  <c r="E20" i="3"/>
  <c r="F20" i="3"/>
  <c r="G20" i="3"/>
  <c r="A20" i="3"/>
  <c r="A12" i="3" a="1"/>
  <c r="A12" i="3" s="1"/>
  <c r="G4" i="2" a="1"/>
  <c r="G4" i="2" s="1"/>
  <c r="H4" i="2" a="1"/>
  <c r="H4" i="2" s="1"/>
  <c r="R3" i="1"/>
  <c r="V11" i="1"/>
  <c r="H3" i="1"/>
  <c r="N3" i="1"/>
  <c r="T3" i="1"/>
  <c r="F11" i="1"/>
  <c r="V3" i="1"/>
  <c r="J3" i="1"/>
  <c r="B11" i="3" l="1"/>
  <c r="E11" i="3"/>
  <c r="D11" i="3"/>
  <c r="C11" i="3"/>
  <c r="A11" i="3"/>
  <c r="E2" i="3"/>
  <c r="C2" i="3"/>
  <c r="B2" i="3"/>
  <c r="A2" i="3"/>
  <c r="D2" i="3"/>
  <c r="K3" i="2"/>
  <c r="J3" i="2"/>
  <c r="K4" i="2" a="1"/>
  <c r="K4" i="2" s="1"/>
  <c r="J4" i="2" a="1"/>
  <c r="J4" i="2" s="1"/>
  <c r="C8" i="1" s="1" a="1"/>
  <c r="C8" i="1" s="1"/>
  <c r="G5" i="2" a="1"/>
  <c r="G5" i="2" s="1"/>
  <c r="G6" i="2" a="1"/>
  <c r="G6" i="2" s="1"/>
  <c r="G7" i="2" a="1"/>
  <c r="G7" i="2" s="1"/>
  <c r="G8" i="2" a="1"/>
  <c r="G8" i="2" s="1"/>
  <c r="E4" i="2"/>
  <c r="E5" i="2"/>
  <c r="E6" i="2"/>
  <c r="E7" i="2"/>
  <c r="E8" i="2"/>
  <c r="D4" i="2"/>
  <c r="D5" i="2"/>
  <c r="D6" i="2"/>
  <c r="D7" i="2"/>
  <c r="D8" i="2"/>
  <c r="C6" i="1" l="1" a="1"/>
  <c r="C6" i="1" s="1"/>
  <c r="C9" i="1" a="1"/>
  <c r="C9" i="1" s="1"/>
  <c r="R4" i="1" a="1"/>
  <c r="R4" i="1" s="1"/>
  <c r="R7" i="1" a="1"/>
  <c r="R7" i="1" s="1"/>
  <c r="R5" i="1" a="1"/>
  <c r="R5" i="1" s="1"/>
  <c r="R8" i="1" a="1"/>
  <c r="R8" i="1" s="1"/>
  <c r="R6" i="1" a="1"/>
  <c r="R6" i="1" s="1"/>
  <c r="F4" i="1" a="1"/>
  <c r="F4" i="1" s="1"/>
  <c r="T4" i="1" a="1"/>
  <c r="T4" i="1" s="1"/>
  <c r="T7" i="1" a="1"/>
  <c r="T7" i="1" s="1"/>
  <c r="V4" i="1" a="1"/>
  <c r="V4" i="1" s="1"/>
  <c r="T8" i="1" a="1"/>
  <c r="T8" i="1" s="1"/>
  <c r="T6" i="1" a="1"/>
  <c r="T6" i="1" s="1"/>
  <c r="V12" i="1" a="1"/>
  <c r="V12" i="1" s="1"/>
  <c r="T5" i="1" a="1"/>
  <c r="T5" i="1" s="1"/>
  <c r="F12" i="1" a="1"/>
  <c r="F12" i="1" s="1"/>
  <c r="V5" i="1" a="1"/>
  <c r="V5" i="1" s="1"/>
  <c r="N5" i="1" a="1"/>
  <c r="N5" i="1" s="1"/>
  <c r="H8" i="1" a="1"/>
  <c r="H8" i="1" s="1"/>
  <c r="N6" i="1" a="1"/>
  <c r="N6" i="1" s="1"/>
  <c r="H4" i="1" a="1"/>
  <c r="H4" i="1" s="1"/>
  <c r="V7" i="1" a="1"/>
  <c r="V7" i="1" s="1"/>
  <c r="N7" i="1" a="1"/>
  <c r="N7" i="1" s="1"/>
  <c r="J5" i="1" a="1"/>
  <c r="J5" i="1" s="1"/>
  <c r="J7" i="1" a="1"/>
  <c r="J7" i="1" s="1"/>
  <c r="J8" i="1" a="1"/>
  <c r="J8" i="1" s="1"/>
  <c r="H6" i="1" a="1"/>
  <c r="H6" i="1" s="1"/>
  <c r="J4" i="1" a="1"/>
  <c r="J4" i="1" s="1"/>
  <c r="H7" i="1" a="1"/>
  <c r="H7" i="1" s="1"/>
  <c r="N8" i="1" a="1"/>
  <c r="N8" i="1" s="1"/>
  <c r="J6" i="1" a="1"/>
  <c r="J6" i="1" s="1"/>
  <c r="N4" i="1" a="1"/>
  <c r="N4" i="1" s="1"/>
  <c r="H5" i="1" a="1"/>
  <c r="H5" i="1" s="1"/>
  <c r="V6" i="1" a="1"/>
  <c r="V6" i="1" s="1"/>
  <c r="V8" i="1" a="1"/>
  <c r="V8" i="1" s="1"/>
  <c r="C4" i="1" a="1"/>
  <c r="C4" i="1" s="1"/>
  <c r="E6" i="1" a="1"/>
  <c r="E6" i="1" s="1"/>
  <c r="E5" i="1" a="1"/>
  <c r="E5" i="1" s="1"/>
  <c r="C7" i="1" a="1"/>
  <c r="C7" i="1" s="1"/>
  <c r="E7" i="1" a="1"/>
  <c r="E7" i="1" s="1"/>
  <c r="E8" i="1" a="1"/>
  <c r="E8" i="1" s="1"/>
  <c r="E4" i="1" a="1"/>
  <c r="E4" i="1" s="1"/>
  <c r="C5" i="1" a="1"/>
  <c r="C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<sst xmlns="http://schemas.openxmlformats.org/spreadsheetml/2006/main" count="51" uniqueCount="44">
  <si>
    <t>CIS 8.0 ID</t>
  </si>
  <si>
    <t>C1</t>
  </si>
  <si>
    <t>C2</t>
  </si>
  <si>
    <t>C3</t>
  </si>
  <si>
    <t>C4</t>
  </si>
  <si>
    <t>ID</t>
  </si>
  <si>
    <t>Text</t>
  </si>
  <si>
    <t>MSB FS 2020</t>
  </si>
  <si>
    <t>M1</t>
  </si>
  <si>
    <t>M2</t>
  </si>
  <si>
    <t>M3</t>
  </si>
  <si>
    <t>M4</t>
  </si>
  <si>
    <t>C5</t>
  </si>
  <si>
    <t>Master</t>
  </si>
  <si>
    <t>CIS-texten</t>
  </si>
  <si>
    <t>charlie</t>
  </si>
  <si>
    <t>M5</t>
  </si>
  <si>
    <t>MSB</t>
  </si>
  <si>
    <t>alfa</t>
  </si>
  <si>
    <t>bravo</t>
  </si>
  <si>
    <t>delta</t>
  </si>
  <si>
    <t>echo</t>
  </si>
  <si>
    <t>MSB_ID</t>
  </si>
  <si>
    <t>Relation</t>
  </si>
  <si>
    <t>Slave</t>
  </si>
  <si>
    <t>anna-carin</t>
  </si>
  <si>
    <t>catarina</t>
  </si>
  <si>
    <t>beata</t>
  </si>
  <si>
    <t>cecilia</t>
  </si>
  <si>
    <t>elisabet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</si>
  <si>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</si>
  <si>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</si>
  <si>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</si>
  <si>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</si>
  <si>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</si>
  <si>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</si>
  <si>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</si>
  <si>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</si>
  <si>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C1,C3,C2</t>
  </si>
  <si>
    <t>foxtrot</t>
  </si>
  <si>
    <t>C6</t>
  </si>
  <si>
    <t>c6</t>
  </si>
  <si>
    <t>M6</t>
  </si>
  <si>
    <t>Kristin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</si>
</sst>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5" fillId="2" borderId="3" applyNumberFormat="0" applyAlignment="0" applyProtection="0"/>
    <xf numFmtId="0" fontId="7" fillId="3" borderId="5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18">
    <xf numFmtId="0" fontId="0" fillId="0" borderId="0" xfId="0"/>
    <xf numFmtId="0" fontId="2" fillId="0" borderId="1" xfId="1"/>
    <xf numFmtId="0" fontId="3" fillId="0" borderId="0" xfId="3"/>
    <xf numFmtId="0" fontId="8" fillId="5" borderId="0" xfId="8" applyFont="1"/>
    <xf numFmtId="0" fontId="7" fillId="3" borderId="5" xfId="6"/>
    <xf numFmtId="0" fontId="4" fillId="2" borderId="4" xfId="4"/>
    <xf numFmtId="0" fontId="4" fillId="2" borderId="4" xfId="4" applyNumberFormat="1"/>
    <xf numFmtId="0" fontId="1" fillId="4" borderId="0" xfId="7"/>
    <xf numFmtId="0" fontId="5" fillId="2" borderId="3" xfId="5"/>
    <xf numFmtId="0" fontId="6" fillId="2" borderId="3" xfId="5" applyFont="1"/>
    <xf numFmtId="0" fontId="3" fillId="0" borderId="2" xfId="2"/>
    <xf numFmtId="0" fontId="9" fillId="0" borderId="0" xfId="9"/>
    <xf numFmtId="0" fontId="10" fillId="2" borderId="6" xfId="10" applyFill="1"/>
    <xf numFmtId="0" fontId="3" fillId="2" borderId="3" xfId="3" applyFill="1" applyBorder="1"/>
    <xf numFmtId="0" fontId="0" fillId="0" borderId="0" xfId="0" applyBorder="1"/>
    <xf numFmtId="0" fontId="7" fillId="3" borderId="7" xfId="6" applyBorder="1"/>
    <xf numFmtId="0" fontId="4" fillId="2" borderId="8" xfId="4" applyNumberFormat="1" applyBorder="1"/>
    <xf numFmtId="0" fontId="0" fillId="0" borderId="0" xfId="0" applyNumberFormat="1" applyBorder="1"/>
  </cellXfs>
  <cellStyles count="11">
    <cellStyle name="20% - Accent4" xfId="7" builtinId="42"/>
    <cellStyle name="20% - Accent5" xfId="8" builtinId="46"/>
    <cellStyle name="Calculation" xfId="5" builtinId="22"/>
    <cellStyle name="Check Cell" xfId="6" builtinId="23"/>
    <cellStyle name="Explanatory Text" xfId="9" builtinId="53"/>
    <cellStyle name="Heading 1" xfId="1" builtinId="16"/>
    <cellStyle name="Heading 3" xfId="2" builtinId="18"/>
    <cellStyle name="Heading 4" xfId="3" builtinId="19"/>
    <cellStyle name="Normal" xfId="0" builtinId="0"/>
    <cellStyle name="Output" xfId="4" builtinId="21"/>
    <cellStyle name="Total" xfId="10" builtinId="25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1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IS_8.0" displayName="CIS_8.0" ref="A3:C9" totalsRowShown="0">
  <autoFilter ref="A3:C9" xr:uid="{00000000-0009-0000-0100-000001000000}"/>
  <tableColumns count="3">
    <tableColumn id="1" xr3:uid="{00000000-0010-0000-0000-000001000000}" name="ID"/>
    <tableColumn id="2" xr3:uid="{00000000-0010-0000-0000-000002000000}" name="Text"/>
    <tableColumn id="3" xr3:uid="{00000000-0010-0000-0000-000003000000}" name="MSB" dataDxfId="2" dataCellStyle="Output">
      <calculatedColumnFormula array="1">IFERROR(_xlfn.TEXTJOIN(", ",1,_xlfn.XLOOKUP(_xlfn._xlws.FILTER(_xlfn.ANCHORARRAY('MSB FS 2020'!$J$4),_xlfn.ANCHORARRAY('MSB FS 2020'!$K$4)=CIS_8.0[[#This Row],[ID]]),MSB_FS_2020[ID],MSB_FS_2020[Text])),"")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SB_FS_2020" displayName="MSB_FS_2020" ref="A3:E9" totalsRowShown="0">
  <autoFilter ref="A3:E9" xr:uid="{00000000-0009-0000-0100-000002000000}"/>
  <tableColumns count="5">
    <tableColumn id="1" xr3:uid="{00000000-0010-0000-0100-000001000000}" name="ID"/>
    <tableColumn id="2" xr3:uid="{00000000-0010-0000-0100-000002000000}" name="Text"/>
    <tableColumn id="3" xr3:uid="{00000000-0010-0000-0100-000003000000}" name="CIS 8.0 ID" dataCellStyle="Check Cell"/>
    <tableColumn id="4" xr3:uid="{00000000-0010-0000-0100-000004000000}" name="CIS-texten" dataDxfId="1" dataCellStyle="Output">
      <calculatedColumnFormula>_xlfn.XLOOKUP(MSB_FS_2020[[#This Row],[CIS 8.0 ID]],CIS_8.0[ID],CIS_8.0[Text],"")</calculatedColumnFormula>
    </tableColumn>
    <tableColumn id="5" xr3:uid="{00000000-0010-0000-0100-000005000000}" name="MSB_ID" dataDxfId="0">
      <calculatedColumnFormula>_xlfn.TEXTJOIN(",",,IF(_xlfn.SEQUENCE(LEN(MSB_FS_2020[[#This Row],[CIS 8.0 ID]])-LEN(SUBSTITUTE(MSB_FS_2020[[#This Row],[CIS 8.0 ID]],",",""))+1),MSB_FS_2020[[#This Row],[ID]]))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1B57F9-7DBA-4690-94B5-FE3C3B636D18}" name="Table5" displayName="Table5" ref="A21:H28" totalsRowShown="0">
  <autoFilter ref="A21:H28" xr:uid="{E81B57F9-7DBA-4690-94B5-FE3C3B636D18}"/>
  <tableColumns count="8">
    <tableColumn id="1" xr3:uid="{288D4008-0CA0-4AAA-B117-2BD5623D8239}" name="Column1"/>
    <tableColumn id="2" xr3:uid="{CF7348B1-ADE6-4DE7-A5A3-6770A58A7B2A}" name="Column2"/>
    <tableColumn id="3" xr3:uid="{F00FC8AD-E748-4245-A1DE-FC0DD9E5D28E}" name="Column3"/>
    <tableColumn id="4" xr3:uid="{4F0CF25D-7842-4597-BA25-3F8B0FCE041E}" name="Column4"/>
    <tableColumn id="5" xr3:uid="{7451FAAF-7A43-4260-B33D-B72404D0BD54}" name="Column5"/>
    <tableColumn id="6" xr3:uid="{EA687610-DC2D-4C6D-88F8-D2A7D429172E}" name="Column6"/>
    <tableColumn id="7" xr3:uid="{49D33999-77F7-4CC6-B95C-7DAA3481A5E1}" name="Column7"/>
    <tableColumn id="8" xr3:uid="{023EB77C-0B24-4CB9-BCF8-F4F84B182363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zoomScaleNormal="100" workbookViewId="0"/>
  </sheetViews>
  <sheetFormatPr defaultRowHeight="15" outlineLevelCol="1" x14ac:dyDescent="0.25"/>
  <cols>
    <col min="3" max="3" width="21.42578125" hidden="1" customWidth="1" outlineLevel="1"/>
    <col min="4" max="4" width="9.140625" collapsed="1"/>
    <col min="5" max="5" width="8.85546875" hidden="1" customWidth="1" outlineLevel="1"/>
    <col min="6" max="6" width="9.140625" collapsed="1"/>
    <col min="7" max="24" width="0" hidden="1" customWidth="1" outlineLevel="1"/>
    <col min="25" max="25" width="9.140625" collapsed="1"/>
  </cols>
  <sheetData>
    <row r="1" spans="1:22" ht="20.25" thickBot="1" x14ac:dyDescent="0.35">
      <c r="A1" s="1" t="s">
        <v>0</v>
      </c>
      <c r="D1" s="2" t="s">
        <v>13</v>
      </c>
    </row>
    <row r="2" spans="1:22" ht="15.75" thickTop="1" x14ac:dyDescent="0.25"/>
    <row r="3" spans="1:22" x14ac:dyDescent="0.25">
      <c r="A3" t="s">
        <v>5</v>
      </c>
      <c r="B3" t="s">
        <v>6</v>
      </c>
      <c r="C3" s="7" t="s">
        <v>17</v>
      </c>
      <c r="H3" s="11" t="str">
        <f ca="1">_xlfn.FORMULATEXT(H4)</f>
        <v>=LET(localID;CIS_8.0[@ID];
          relLocalID;'MSB FS 2020'!$J$4#;
          relRemoteID;'MSB FS 2020'!$K$4#;
output;IFERROR(
  TEXTJOIN(", ";1;
    XLOOKUP(FILTER(relLocalID;relRemoteID=localID);MSB_FS_2020[ID];MSB_FS_2020[Text]));
"");
FILTER(relLocalID;relRemoteID=localID)
)</v>
      </c>
      <c r="J3" s="11" t="str">
        <f ca="1">_xlfn.FORMULATEXT(J4)</f>
        <v>=LET(localID;CIS_8.0[@ID];
          relLocalID;'MSB FS 2020'!$J$4#;
          relRemoteID;'MSB FS 2020'!$K$4#;
output;IFERROR(
  TEXTJOIN(", ";1;
    XLOOKUP(FILTER(relLocalID;relRemoteID=localID);MSB_FS_2020[ID];MSB_FS_2020[Text]));
"");
TRANSPOSE(FILTER(relLocalID;relRemoteID=localID))
)</v>
      </c>
      <c r="N3" s="11" t="str">
        <f ca="1">_xlfn.FORMULATEXT(N4)</f>
        <v>=LET(localID;CIS_8.0[@ID];
          relLocalID;'MSB FS 2020'!$J$4#;
          relRemoteID;'MSB FS 2020'!$K$4#;
output;IFERROR(
  TEXTJOIN(", ";1;
    XLOOKUP(FILTER(relLocalID;relRemoteID=localID);MSB_FS_2020[ID];MSB_FS_2020[Text]));
"");
TRANSPOSE(XLOOKUP(FILTER(relLocalID;relRemoteID=localID);MSB_FS_2020[ID];MSB_FS_2020[Text]))
)</v>
      </c>
      <c r="R3" s="11" t="str">
        <f ca="1">_xlfn.FORMULATEXT(R4)</f>
        <v>=LET(localID;CIS_8.0[@ID];
          relLocalID;'MSB FS 2020'!$J$4#;
          relRemoteID;'MSB FS 2020'!$K$4#;
output;IFERROR(
  TEXTJOIN(", ";1;
    XLOOKUP(FILTER(relLocalID;relRemoteID=localID);MSB_FS_2020[ID];MSB_FS_2020[Text]));
"");
output
)</v>
      </c>
      <c r="T3" s="11" t="str">
        <f ca="1">_xlfn.FORMULATEXT(T4)</f>
        <v>=
LET(localID;CIS_8.0[@ID];
          relLocalID;'MSB FS 2020'!$J$4#;
          relRemoteID;'MSB FS 2020'!$K$4#;
output;IFERROR(
  TEXTJOIN(", ";1;
    XLOOKUP(FILTER(relLocalID;relRemoteID=localID);MSB_FS_2020[ID];MSB_FS_2020[Text]));
"");
output
)</v>
      </c>
      <c r="V3" s="11" t="str">
        <f ca="1">_xlfn.FORMULATEXT(V4)</f>
        <v>=LAMBDA(range;
LET(localID;CIS_8.0[@ID];
          relLocalID;'MSB FS 2020'!$J$4#;
          relRemoteID;'MSB FS 2020'!$K$4#;
output;IFERROR(
  TEXTJOIN(", ";1;
    XLOOKUP(FILTER(relLocalID;relRemoteID=localID);MSB_FS_2020[ID];MSB_FS_2020[Text]));
"");
output
)
)(CIS_8.0[@ID])</v>
      </c>
    </row>
    <row r="4" spans="1:22" x14ac:dyDescent="0.25">
      <c r="A4" t="s">
        <v>1</v>
      </c>
      <c r="B4" t="s">
        <v>18</v>
      </c>
      <c r="C4" s="5" t="str" cm="1">
        <f t="array" ref="C4">IFERROR(_xlfn.TEXTJOIN(", ",1,_xlfn.XLOOKUP(_xlfn._xlws.FILTER(_xlfn.ANCHORARRAY('MSB FS 2020'!$J$4),_xlfn.ANCHORARRAY('MSB FS 2020'!$K$4)=CIS_8.0[[#This Row],[ID]]),MSB_FS_2020[ID],MSB_FS_2020[Text])),"")</f>
        <v>anna-carin</v>
      </c>
      <c r="E4" s="9" t="str" cm="1">
        <f t="array" ref="E4">IFERROR(_xlfn.TEXTJOIN(", ",1,_xlfn.XLOOKUP(_xlfn._xlws.FILTER(_xlfn.ANCHORARRAY('MSB FS 2020'!$J$4),_xlfn.ANCHORARRAY('MSB FS 2020'!$K$4)=CIS_8.0[[#This Row],[ID]]),MSB_FS_2020[ID],MSB_FS_2020[Text])),"")</f>
        <v>anna-carin</v>
      </c>
      <c r="F4" s="8" t="str" cm="1">
        <f t="array" ref="F4:F9">_xlfn.BYROW(CIS_8.0[ID],_xlfn.LAMBDA(_xlpm.range,
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))
)</f>
        <v>anna-carin</v>
      </c>
      <c r="H4" s="9" t="str" cm="1">
        <f t="array" ref="H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M5</v>
      </c>
      <c r="J4" s="9" t="str" cm="1">
        <f t="array" ref="J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M5</v>
      </c>
      <c r="N4" s="9" t="str" cm="1">
        <f t="array" ref="N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anna-carin</v>
      </c>
      <c r="R4" s="9" t="str" cm="1">
        <f t="array" ref="R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anna-carin</v>
      </c>
      <c r="T4" s="9" t="str" cm="1">
        <f t="array" ref="T4" xml:space="preserve">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anna-carin</v>
      </c>
      <c r="V4" s="8" t="str" cm="1">
        <f t="array" ref="V4">_xlfn.LAMBDA(_xlpm.range,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
)(CIS_8.0[[#This Row],[ID]])</f>
        <v>anna-carin</v>
      </c>
    </row>
    <row r="5" spans="1:22" x14ac:dyDescent="0.25">
      <c r="A5" t="s">
        <v>2</v>
      </c>
      <c r="B5" t="s">
        <v>19</v>
      </c>
      <c r="C5" s="5" t="str" cm="1">
        <f t="array" ref="C5">IFERROR(_xlfn.TEXTJOIN(", ",1,_xlfn.XLOOKUP(_xlfn._xlws.FILTER(_xlfn.ANCHORARRAY('MSB FS 2020'!$J$4),_xlfn.ANCHORARRAY('MSB FS 2020'!$K$4)=CIS_8.0[[#This Row],[ID]]),MSB_FS_2020[ID],MSB_FS_2020[Text])),"")</f>
        <v>beata, anna-carin</v>
      </c>
      <c r="E5" s="9" t="str" cm="1">
        <f t="array" ref="E5">IFERROR(_xlfn.TEXTJOIN(", ",1,_xlfn.XLOOKUP(_xlfn._xlws.FILTER(_xlfn.ANCHORARRAY('MSB FS 2020'!$J$4),_xlfn.ANCHORARRAY('MSB FS 2020'!$K$4)=CIS_8.0[[#This Row],[ID]]),MSB_FS_2020[ID],MSB_FS_2020[Text])),"")</f>
        <v>beata, anna-carin</v>
      </c>
      <c r="F5" t="str">
        <v>beata, anna-carin</v>
      </c>
      <c r="H5" s="9" t="e" cm="1" vm="1">
        <f t="array" aca="1" ref="H5" ca="1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#VALUE!</v>
      </c>
      <c r="J5" s="9" t="str" cm="1">
        <f t="array" ref="J5:K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M4</v>
      </c>
      <c r="K5" t="str">
        <v>M5</v>
      </c>
      <c r="N5" s="9" t="str" cm="1">
        <f t="array" ref="N5:O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beata</v>
      </c>
      <c r="O5" t="str">
        <v>anna-carin</v>
      </c>
      <c r="R5" s="9" t="str" cm="1">
        <f t="array" ref="R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beata, anna-carin</v>
      </c>
      <c r="T5" s="9" t="str" cm="1">
        <f t="array" ref="T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beata, anna-carin</v>
      </c>
      <c r="V5" t="str" cm="1">
        <f t="array" ref="V5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beata, anna-carin</v>
      </c>
    </row>
    <row r="6" spans="1:22" x14ac:dyDescent="0.25">
      <c r="A6" t="s">
        <v>3</v>
      </c>
      <c r="B6" t="s">
        <v>15</v>
      </c>
      <c r="C6" s="5" t="str" cm="1">
        <f t="array" ref="C6">IFERROR(_xlfn.TEXTJOIN(", ",1,_xlfn.XLOOKUP(_xlfn._xlws.FILTER(_xlfn.ANCHORARRAY('MSB FS 2020'!$J$4),_xlfn.ANCHORARRAY('MSB FS 2020'!$K$4)=CIS_8.0[[#This Row],[ID]]),MSB_FS_2020[ID],MSB_FS_2020[Text])),"")</f>
        <v>cecilia, anna-carin</v>
      </c>
      <c r="E6" s="9" t="str" cm="1">
        <f t="array" ref="E6">IFERROR(_xlfn.TEXTJOIN(", ",1,_xlfn.XLOOKUP(_xlfn._xlws.FILTER(_xlfn.ANCHORARRAY('MSB FS 2020'!$J$4),_xlfn.ANCHORARRAY('MSB FS 2020'!$K$4)=CIS_8.0[[#This Row],[ID]]),MSB_FS_2020[ID],MSB_FS_2020[Text])),"")</f>
        <v>cecilia, anna-carin</v>
      </c>
      <c r="F6" t="str">
        <v>cecilia, anna-carin</v>
      </c>
      <c r="H6" s="9" t="e" cm="1" vm="1">
        <f t="array" aca="1" ref="H6" ca="1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#VALUE!</v>
      </c>
      <c r="J6" s="9" t="str" cm="1">
        <f t="array" ref="J6:K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M2</v>
      </c>
      <c r="K6" t="str">
        <v>M5</v>
      </c>
      <c r="N6" s="9" t="str" cm="1">
        <f t="array" ref="N6:O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cecilia</v>
      </c>
      <c r="O6" t="str">
        <v>anna-carin</v>
      </c>
      <c r="R6" s="9" t="str" cm="1">
        <f t="array" ref="R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cecilia, anna-carin</v>
      </c>
      <c r="T6" s="9" t="str" cm="1">
        <f t="array" ref="T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cecilia, anna-carin</v>
      </c>
      <c r="V6" t="str" cm="1">
        <f t="array" ref="V6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cecilia, anna-carin</v>
      </c>
    </row>
    <row r="7" spans="1:22" x14ac:dyDescent="0.25">
      <c r="A7" t="s">
        <v>4</v>
      </c>
      <c r="B7" t="s">
        <v>20</v>
      </c>
      <c r="C7" s="5" t="str" cm="1">
        <f t="array" ref="C7">IFERROR(_xlfn.TEXTJOIN(", ",1,_xlfn.XLOOKUP(_xlfn._xlws.FILTER(_xlfn.ANCHORARRAY('MSB FS 2020'!$J$4),_xlfn.ANCHORARRAY('MSB FS 2020'!$K$4)=CIS_8.0[[#This Row],[ID]]),MSB_FS_2020[ID],MSB_FS_2020[Text])),"")</f>
        <v/>
      </c>
      <c r="E7" s="9" t="str" cm="1">
        <f t="array" ref="E7">IFERROR(_xlfn.TEXTJOIN(", ",1,_xlfn.XLOOKUP(_xlfn._xlws.FILTER(_xlfn.ANCHORARRAY('MSB FS 2020'!$J$4),_xlfn.ANCHORARRAY('MSB FS 2020'!$K$4)=CIS_8.0[[#This Row],[ID]]),MSB_FS_2020[ID],MSB_FS_2020[Text])),"")</f>
        <v/>
      </c>
      <c r="F7" t="str">
        <v/>
      </c>
      <c r="H7" s="9" t="e" cm="1" vm="2">
        <f t="array" ref="H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#VALUE!</v>
      </c>
      <c r="J7" s="9" t="e" cm="1" vm="2">
        <f t="array" ref="J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#VALUE!</v>
      </c>
      <c r="N7" s="9" t="e" cm="1" vm="2">
        <f t="array" ref="N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#VALUE!</v>
      </c>
      <c r="R7" s="9" t="e" cm="1" vm="2">
        <f t="array" ref="R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#VALUE!</v>
      </c>
      <c r="T7" s="9" t="str" cm="1">
        <f t="array" ref="T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/>
      </c>
      <c r="V7" t="e" cm="1" vm="2">
        <f t="array" ref="V7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#VALUE!</v>
      </c>
    </row>
    <row r="8" spans="1:22" x14ac:dyDescent="0.25">
      <c r="A8" t="s">
        <v>12</v>
      </c>
      <c r="B8" t="s">
        <v>21</v>
      </c>
      <c r="C8" s="5" t="str" cm="1">
        <f t="array" ref="C8">IFERROR(_xlfn.TEXTJOIN(", ",1,_xlfn.XLOOKUP(_xlfn._xlws.FILTER(_xlfn.ANCHORARRAY('MSB FS 2020'!$J$4),_xlfn.ANCHORARRAY('MSB FS 2020'!$K$4)=CIS_8.0[[#This Row],[ID]]),MSB_FS_2020[ID],MSB_FS_2020[Text])),"")</f>
        <v>elisabet</v>
      </c>
      <c r="E8" s="9" t="str" cm="1">
        <f t="array" ref="E8">IFERROR(_xlfn.TEXTJOIN(", ",1,_xlfn.XLOOKUP(_xlfn._xlws.FILTER(_xlfn.ANCHORARRAY('MSB FS 2020'!$J$4),_xlfn.ANCHORARRAY('MSB FS 2020'!$K$4)=CIS_8.0[[#This Row],[ID]]),MSB_FS_2020[ID],MSB_FS_2020[Text])),"")</f>
        <v>elisabet</v>
      </c>
      <c r="F8" t="str">
        <v>elisabet</v>
      </c>
      <c r="H8" s="9" t="str" cm="1">
        <f t="array" ref="H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M1</v>
      </c>
      <c r="J8" s="9" t="str" cm="1">
        <f t="array" ref="J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M1</v>
      </c>
      <c r="N8" s="9" t="str" cm="1">
        <f t="array" ref="N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elisabet</v>
      </c>
      <c r="R8" s="9" t="str" cm="1">
        <f t="array" ref="R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elisabet</v>
      </c>
      <c r="T8" s="9" t="str" cm="1">
        <f t="array" ref="T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elisabet</v>
      </c>
      <c r="V8" t="str" cm="1">
        <f t="array" ref="V8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elisabet</v>
      </c>
    </row>
    <row r="9" spans="1:22" x14ac:dyDescent="0.25">
      <c r="A9" s="14" t="s">
        <v>40</v>
      </c>
      <c r="B9" s="14" t="s">
        <v>39</v>
      </c>
      <c r="C9" s="16" t="str" cm="1">
        <f t="array" ref="C9">IFERROR(_xlfn.TEXTJOIN(", ",1,_xlfn.XLOOKUP(_xlfn._xlws.FILTER(_xlfn.ANCHORARRAY('MSB FS 2020'!$J$4),_xlfn.ANCHORARRAY('MSB FS 2020'!$K$4)=CIS_8.0[[#This Row],[ID]]),MSB_FS_2020[ID],MSB_FS_2020[Text])),"")</f>
        <v>catarina, Kristin</v>
      </c>
      <c r="F9" t="str">
        <v>catarina, Kristin</v>
      </c>
    </row>
    <row r="11" spans="1:22" x14ac:dyDescent="0.25">
      <c r="F11" s="11" t="str">
        <f ca="1">_xlfn.FORMULATEXT(F12)</f>
        <v>=BYROW(CIS_8.0[ID];LAMBDA(range;
LET(localID;range;
          relLocalID;'MSB FS 2020'!$J$4#;
          relRemoteID;'MSB FS 2020'!$K$4#;
output;IFERROR(
  TEXTJOIN(", ";1;
    XLOOKUP(FILTER(relLocalID;relRemoteID=localID);MSB_FS_2020[ID];MSB_FS_2020[Text]));
"");
output
))
)</v>
      </c>
      <c r="V11" s="11" t="str">
        <f ca="1">_xlfn.FORMULATEXT(V12)</f>
        <v>=LAMBDA(range;
LET(localID;CIS_8.0[@ID];
          relLocalID;'MSB FS 2020'!$J$4#;
          relRemoteID;'MSB FS 2020'!$K$4#;
output;IFERROR(
  TEXTJOIN(", ";1;
    XLOOKUP(FILTER(relLocalID;relRemoteID=localID);MSB_FS_2020[ID];MSB_FS_2020[Text]));
"");
output
)
)(CIS_8.0[@ID])</v>
      </c>
    </row>
    <row r="12" spans="1:22" x14ac:dyDescent="0.25">
      <c r="F12" s="8" t="str" cm="1">
        <f t="array" ref="F12:F17">_xlfn.BYROW(CIS_8.0[ID],_xlfn.LAMBDA(_xlpm.range,
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))
)</f>
        <v>anna-carin</v>
      </c>
      <c r="V12" s="8" t="str" cm="1">
        <f t="array" ref="V12">_xlfn.LAMBDA(_xlpm.range,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
)(CIS_8.0[[#This Row],[ID]])</f>
        <v/>
      </c>
    </row>
    <row r="13" spans="1:22" x14ac:dyDescent="0.25">
      <c r="F13" t="str">
        <v>beata, anna-carin</v>
      </c>
    </row>
    <row r="14" spans="1:22" x14ac:dyDescent="0.25">
      <c r="F14" t="str">
        <v>cecilia, anna-carin</v>
      </c>
    </row>
    <row r="15" spans="1:22" x14ac:dyDescent="0.25">
      <c r="F15" t="str">
        <v/>
      </c>
    </row>
    <row r="16" spans="1:22" x14ac:dyDescent="0.25">
      <c r="F16" t="str">
        <v>elisabet</v>
      </c>
    </row>
    <row r="17" spans="6:6" x14ac:dyDescent="0.25">
      <c r="F17" t="str">
        <v>catarina, Kristin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abSelected="1" topLeftCell="A2" workbookViewId="0">
      <selection activeCell="D16" sqref="D16"/>
    </sheetView>
  </sheetViews>
  <sheetFormatPr defaultRowHeight="15" outlineLevelCol="1" x14ac:dyDescent="0.25"/>
  <cols>
    <col min="4" max="5" width="9.140625" customWidth="1" outlineLevel="1"/>
    <col min="6" max="6" width="8.85546875"/>
    <col min="7" max="7" width="9.140625" customWidth="1" outlineLevel="1"/>
    <col min="8" max="8" width="8.85546875"/>
  </cols>
  <sheetData>
    <row r="1" spans="1:11" ht="20.25" thickBot="1" x14ac:dyDescent="0.35">
      <c r="A1" s="1" t="s">
        <v>7</v>
      </c>
      <c r="C1" s="2" t="s">
        <v>24</v>
      </c>
    </row>
    <row r="2" spans="1:11" ht="15.75" thickTop="1" x14ac:dyDescent="0.25">
      <c r="J2" t="s">
        <v>23</v>
      </c>
    </row>
    <row r="3" spans="1:11" ht="15.75" thickBot="1" x14ac:dyDescent="0.3">
      <c r="A3" t="s">
        <v>5</v>
      </c>
      <c r="B3" t="s">
        <v>6</v>
      </c>
      <c r="C3" s="3" t="s">
        <v>0</v>
      </c>
      <c r="D3" s="3" t="s">
        <v>14</v>
      </c>
      <c r="E3" t="s">
        <v>22</v>
      </c>
      <c r="J3" s="10" t="str">
        <f>MSB_FS_2020[[#Headers],[ID]]</f>
        <v>ID</v>
      </c>
      <c r="K3" s="10" t="str">
        <f>MSB_FS_2020[[#Headers],[CIS 8.0 ID]]</f>
        <v>CIS 8.0 ID</v>
      </c>
    </row>
    <row r="4" spans="1:11" ht="16.5" thickTop="1" thickBot="1" x14ac:dyDescent="0.3">
      <c r="A4" t="s">
        <v>8</v>
      </c>
      <c r="B4" t="s">
        <v>29</v>
      </c>
      <c r="C4" s="4" t="s">
        <v>12</v>
      </c>
      <c r="D4" s="5" t="str">
        <f>_xlfn.XLOOKUP(MSB_FS_2020[[#This Row],[CIS 8.0 ID]],CIS_8.0[ID],CIS_8.0[Text],"")</f>
        <v>echo</v>
      </c>
      <c r="E4" t="str">
        <f>_xlfn.TEXTJOIN(",",,IF(_xlfn.SEQUENCE(LEN(MSB_FS_2020[[#This Row],[CIS 8.0 ID]])-LEN(SUBSTITUTE(MSB_FS_2020[[#This Row],[CIS 8.0 ID]],",",""))+1),MSB_FS_2020[[#This Row],[ID]]))</f>
        <v>M1</v>
      </c>
      <c r="G4" s="9" t="str" cm="1">
        <f t="array" ref="G4">_xlfn.LAMBDA(_xlpm.localID,_xlpm.remoteID,
_xlfn.TEXTJOIN(",",,IF(_xlfn.SEQUENCE(LEN(_xlpm.remoteID)-LEN(SUBSTITUTE(_xlpm.remoteID,",",""))+1),_xlpm.localID))
)(MSB_FS_2020[[#This Row],[ID]],MSB_FS_2020[[#This Row],[CIS 8.0 ID]])</f>
        <v>M1</v>
      </c>
      <c r="H4" s="8" t="str" cm="1">
        <f t="array" ref="H4:H9">_xlfn.BYROW(MSB_FS_2020[],
_xlfn.LAMBDA(_xlpm.range,_xlfn.LET(
_xlpm.localID,INDEX(_xlpm.range,,1),
_xlpm.remoteID,INDEX(_xlpm.range,,3),
_xlpm.output,_xlfn.TEXTJOIN(",",,IF(_xlfn.SEQUENCE(LEN(_xlpm.remoteID)-LEN(SUBSTITUTE(_xlpm.remoteID,",",""))+1),_xlpm.localID)),
_xlpm.output
)
))</f>
        <v>M1</v>
      </c>
      <c r="J4" s="8" t="str" cm="1">
        <f t="array" ref="J4:J11">_xlfn.TEXTSPLIT(_xlfn.TEXTJOIN(",",,_xlfn.ANCHORARRAY(H4)),,",")</f>
        <v>M1</v>
      </c>
      <c r="K4" s="8" t="str" cm="1">
        <f t="array" ref="K4:K11">_xlfn.TEXTSPLIT(_xlfn.TEXTJOIN(",",,MSB_FS_2020[CIS 8.0 ID]),,",")</f>
        <v>C5</v>
      </c>
    </row>
    <row r="5" spans="1:11" ht="16.5" thickTop="1" thickBot="1" x14ac:dyDescent="0.3">
      <c r="A5" t="s">
        <v>9</v>
      </c>
      <c r="B5" t="s">
        <v>28</v>
      </c>
      <c r="C5" s="4" t="s">
        <v>3</v>
      </c>
      <c r="D5" s="5" t="str">
        <f>_xlfn.XLOOKUP(MSB_FS_2020[[#This Row],[CIS 8.0 ID]],CIS_8.0[ID],CIS_8.0[Text],"")</f>
        <v>charlie</v>
      </c>
      <c r="E5" t="str">
        <f>_xlfn.TEXTJOIN(",",,IF(_xlfn.SEQUENCE(LEN(MSB_FS_2020[[#This Row],[CIS 8.0 ID]])-LEN(SUBSTITUTE(MSB_FS_2020[[#This Row],[CIS 8.0 ID]],",",""))+1),MSB_FS_2020[[#This Row],[ID]]))</f>
        <v>M2</v>
      </c>
      <c r="G5" s="9" t="str" cm="1">
        <f t="array" ref="G5">_xlfn.LAMBDA(_xlpm.localID,_xlpm.remoteID,_xlfn.TEXTJOIN(",",,IF(_xlfn.SEQUENCE(LEN(_xlpm.remoteID)-LEN(SUBSTITUTE(_xlpm.remoteID,",",""))+1),_xlpm.localID)))(MSB_FS_2020[[#This Row],[ID]],MSB_FS_2020[[#This Row],[CIS 8.0 ID]])</f>
        <v>M2</v>
      </c>
      <c r="H5" t="str">
        <v>M2</v>
      </c>
      <c r="J5" t="str">
        <v>M2</v>
      </c>
      <c r="K5" t="str">
        <v>C3</v>
      </c>
    </row>
    <row r="6" spans="1:11" ht="16.5" thickTop="1" thickBot="1" x14ac:dyDescent="0.3">
      <c r="A6" t="s">
        <v>10</v>
      </c>
      <c r="B6" t="s">
        <v>26</v>
      </c>
      <c r="C6" s="4" t="s">
        <v>41</v>
      </c>
      <c r="D6" s="5" t="str">
        <f>_xlfn.XLOOKUP(MSB_FS_2020[[#This Row],[CIS 8.0 ID]],CIS_8.0[ID],CIS_8.0[Text],"")</f>
        <v>foxtrot</v>
      </c>
      <c r="E6" t="str">
        <f>_xlfn.TEXTJOIN(",",,IF(_xlfn.SEQUENCE(LEN(MSB_FS_2020[[#This Row],[CIS 8.0 ID]])-LEN(SUBSTITUTE(MSB_FS_2020[[#This Row],[CIS 8.0 ID]],",",""))+1),MSB_FS_2020[[#This Row],[ID]]))</f>
        <v>M3</v>
      </c>
      <c r="G6" s="9" t="str" cm="1">
        <f t="array" ref="G6">_xlfn.LAMBDA(_xlpm.localID,_xlpm.remoteID,_xlfn.TEXTJOIN(",",,IF(_xlfn.SEQUENCE(LEN(_xlpm.remoteID)-LEN(SUBSTITUTE(_xlpm.remoteID,",",""))+1),_xlpm.localID)))(MSB_FS_2020[[#This Row],[ID]],MSB_FS_2020[[#This Row],[CIS 8.0 ID]])</f>
        <v>M3</v>
      </c>
      <c r="H6" t="str">
        <v>M3</v>
      </c>
      <c r="J6" t="str">
        <v>M3</v>
      </c>
      <c r="K6" t="str">
        <v>c6</v>
      </c>
    </row>
    <row r="7" spans="1:11" ht="16.5" thickTop="1" thickBot="1" x14ac:dyDescent="0.3">
      <c r="A7" t="s">
        <v>11</v>
      </c>
      <c r="B7" t="s">
        <v>27</v>
      </c>
      <c r="C7" s="4" t="s">
        <v>2</v>
      </c>
      <c r="D7" s="5" t="str">
        <f>_xlfn.XLOOKUP(MSB_FS_2020[[#This Row],[CIS 8.0 ID]],CIS_8.0[ID],CIS_8.0[Text],"")</f>
        <v>bravo</v>
      </c>
      <c r="E7" t="str">
        <f>_xlfn.TEXTJOIN(",",,IF(_xlfn.SEQUENCE(LEN(MSB_FS_2020[[#This Row],[CIS 8.0 ID]])-LEN(SUBSTITUTE(MSB_FS_2020[[#This Row],[CIS 8.0 ID]],",",""))+1),MSB_FS_2020[[#This Row],[ID]]))</f>
        <v>M4</v>
      </c>
      <c r="G7" s="9" t="str" cm="1">
        <f t="array" ref="G7">_xlfn.LAMBDA(_xlpm.localID,_xlpm.remoteID,_xlfn.TEXTJOIN(",",,IF(_xlfn.SEQUENCE(LEN(_xlpm.remoteID)-LEN(SUBSTITUTE(_xlpm.remoteID,",",""))+1),_xlpm.localID)))(MSB_FS_2020[[#This Row],[ID]],MSB_FS_2020[[#This Row],[CIS 8.0 ID]])</f>
        <v>M4</v>
      </c>
      <c r="H7" t="str">
        <v>M4</v>
      </c>
      <c r="J7" t="str">
        <v>M4</v>
      </c>
      <c r="K7" t="str">
        <v>C2</v>
      </c>
    </row>
    <row r="8" spans="1:11" ht="16.5" thickTop="1" thickBot="1" x14ac:dyDescent="0.3">
      <c r="A8" t="s">
        <v>16</v>
      </c>
      <c r="B8" t="s">
        <v>25</v>
      </c>
      <c r="C8" s="4" t="s">
        <v>38</v>
      </c>
      <c r="D8" s="6" t="str">
        <f>_xlfn.XLOOKUP(MSB_FS_2020[[#This Row],[CIS 8.0 ID]],CIS_8.0[ID],CIS_8.0[Text],"")</f>
        <v/>
      </c>
      <c r="E8" t="str">
        <f>_xlfn.TEXTJOIN(",",,IF(_xlfn.SEQUENCE(LEN(MSB_FS_2020[[#This Row],[CIS 8.0 ID]])-LEN(SUBSTITUTE(MSB_FS_2020[[#This Row],[CIS 8.0 ID]],",",""))+1),MSB_FS_2020[[#This Row],[ID]]))</f>
        <v>M5,M5,M5</v>
      </c>
      <c r="G8" s="9" t="str" cm="1">
        <f t="array" ref="G8">_xlfn.LAMBDA(_xlpm.localID,_xlpm.remoteID,_xlfn.TEXTJOIN(",",,IF(_xlfn.SEQUENCE(LEN(_xlpm.remoteID)-LEN(SUBSTITUTE(_xlpm.remoteID,",",""))+1),_xlpm.localID)))(MSB_FS_2020[[#This Row],[ID]],MSB_FS_2020[[#This Row],[CIS 8.0 ID]])</f>
        <v>M5,M5,M5</v>
      </c>
      <c r="H8" t="str">
        <v>M5,M5,M5</v>
      </c>
      <c r="J8" t="str">
        <v>M5</v>
      </c>
      <c r="K8" t="str">
        <v>C1</v>
      </c>
    </row>
    <row r="9" spans="1:11" ht="15.75" thickTop="1" x14ac:dyDescent="0.25">
      <c r="A9" s="14" t="s">
        <v>42</v>
      </c>
      <c r="B9" s="14" t="s">
        <v>43</v>
      </c>
      <c r="C9" s="15" t="s">
        <v>41</v>
      </c>
      <c r="D9" s="16" t="str">
        <f>_xlfn.XLOOKUP(MSB_FS_2020[[#This Row],[CIS 8.0 ID]],CIS_8.0[ID],CIS_8.0[Text],"")</f>
        <v>foxtrot</v>
      </c>
      <c r="E9" s="17" t="str">
        <f>_xlfn.TEXTJOIN(",",,IF(_xlfn.SEQUENCE(LEN(MSB_FS_2020[[#This Row],[CIS 8.0 ID]])-LEN(SUBSTITUTE(MSB_FS_2020[[#This Row],[CIS 8.0 ID]],",",""))+1),MSB_FS_2020[[#This Row],[ID]]))</f>
        <v>M6</v>
      </c>
      <c r="H9" t="str">
        <v>M6</v>
      </c>
      <c r="J9" t="str">
        <v>M5</v>
      </c>
      <c r="K9" t="str">
        <v>C3</v>
      </c>
    </row>
    <row r="10" spans="1:11" x14ac:dyDescent="0.25">
      <c r="J10" t="str">
        <v>M5</v>
      </c>
      <c r="K10" t="str">
        <v>C2</v>
      </c>
    </row>
    <row r="11" spans="1:11" x14ac:dyDescent="0.25">
      <c r="J11" t="str">
        <v>M6</v>
      </c>
      <c r="K11" t="str">
        <v>c6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9417-14E3-47C9-918E-4745D6B9CE14}">
  <dimension ref="A1:O28"/>
  <sheetViews>
    <sheetView workbookViewId="0">
      <pane ySplit="1" topLeftCell="A3" activePane="bottomLeft" state="frozen"/>
      <selection pane="bottomLeft"/>
    </sheetView>
  </sheetViews>
  <sheetFormatPr defaultRowHeight="15" outlineLevelRow="1" x14ac:dyDescent="0.25"/>
  <cols>
    <col min="1" max="7" width="11" customWidth="1"/>
  </cols>
  <sheetData>
    <row r="1" spans="1:15" s="2" customFormat="1" x14ac:dyDescent="0.25">
      <c r="A1" s="13" cm="1">
        <f t="array" ref="A1:O1">_xlfn.BYCOL(_xlfn.ANCHORARRAY(A3),_xlfn.LAMBDA(_xlpm.range,SUM(_xlpm.range)))</f>
        <v>322</v>
      </c>
      <c r="B1" s="2">
        <v>329</v>
      </c>
      <c r="C1" s="2">
        <v>336</v>
      </c>
      <c r="D1" s="2">
        <v>343</v>
      </c>
      <c r="E1" s="2">
        <v>350</v>
      </c>
      <c r="F1" s="2">
        <v>357</v>
      </c>
      <c r="G1" s="2">
        <v>364</v>
      </c>
      <c r="H1" s="2">
        <v>371</v>
      </c>
      <c r="I1" s="2">
        <v>378</v>
      </c>
      <c r="J1" s="2">
        <v>385</v>
      </c>
      <c r="K1" s="2">
        <v>392</v>
      </c>
      <c r="L1" s="2">
        <v>399</v>
      </c>
      <c r="M1" s="2">
        <v>406</v>
      </c>
      <c r="N1" s="2">
        <v>413</v>
      </c>
      <c r="O1" s="2">
        <v>420</v>
      </c>
    </row>
    <row r="2" spans="1:15" ht="15.75" hidden="1" outlineLevel="1" thickBot="1" x14ac:dyDescent="0.3">
      <c r="A2" s="12">
        <f>SUM(_xlfn.ANCHORARRAY($A3) A:A)</f>
        <v>322</v>
      </c>
      <c r="B2" s="12">
        <f>SUM(_xlfn.ANCHORARRAY($A3) B:B)</f>
        <v>329</v>
      </c>
      <c r="C2" s="12">
        <f>SUM(_xlfn.ANCHORARRAY($A3) C:C)</f>
        <v>336</v>
      </c>
      <c r="D2" s="12">
        <f>SUM(_xlfn.ANCHORARRAY($A3) D:D)</f>
        <v>343</v>
      </c>
      <c r="E2" s="12">
        <f>SUM(_xlfn.ANCHORARRAY($A3) E:E)</f>
        <v>350</v>
      </c>
    </row>
    <row r="3" spans="1:15" collapsed="1" x14ac:dyDescent="0.25">
      <c r="A3" s="8" cm="1">
        <f t="array" ref="A3:O9">_xlfn.SEQUENCE(7,15)</f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5" x14ac:dyDescent="0.25">
      <c r="A4">
        <v>16</v>
      </c>
      <c r="B4">
        <v>17</v>
      </c>
      <c r="C4">
        <v>18</v>
      </c>
      <c r="D4">
        <v>19</v>
      </c>
      <c r="E4">
        <v>20</v>
      </c>
      <c r="F4">
        <v>21</v>
      </c>
      <c r="G4">
        <v>22</v>
      </c>
      <c r="H4">
        <v>23</v>
      </c>
      <c r="I4">
        <v>24</v>
      </c>
      <c r="J4">
        <v>25</v>
      </c>
      <c r="K4">
        <v>26</v>
      </c>
      <c r="L4">
        <v>27</v>
      </c>
      <c r="M4">
        <v>28</v>
      </c>
      <c r="N4">
        <v>29</v>
      </c>
      <c r="O4">
        <v>30</v>
      </c>
    </row>
    <row r="5" spans="1:15" x14ac:dyDescent="0.25">
      <c r="A5">
        <v>31</v>
      </c>
      <c r="B5">
        <v>32</v>
      </c>
      <c r="C5">
        <v>33</v>
      </c>
      <c r="D5">
        <v>34</v>
      </c>
      <c r="E5">
        <v>35</v>
      </c>
      <c r="F5">
        <v>36</v>
      </c>
      <c r="G5">
        <v>37</v>
      </c>
      <c r="H5">
        <v>38</v>
      </c>
      <c r="I5">
        <v>39</v>
      </c>
      <c r="J5">
        <v>40</v>
      </c>
      <c r="K5">
        <v>41</v>
      </c>
      <c r="L5">
        <v>42</v>
      </c>
      <c r="M5">
        <v>43</v>
      </c>
      <c r="N5">
        <v>44</v>
      </c>
      <c r="O5">
        <v>45</v>
      </c>
    </row>
    <row r="6" spans="1:15" x14ac:dyDescent="0.25">
      <c r="A6">
        <v>46</v>
      </c>
      <c r="B6">
        <v>47</v>
      </c>
      <c r="C6">
        <v>48</v>
      </c>
      <c r="D6">
        <v>49</v>
      </c>
      <c r="E6">
        <v>50</v>
      </c>
      <c r="F6">
        <v>51</v>
      </c>
      <c r="G6">
        <v>52</v>
      </c>
      <c r="H6">
        <v>53</v>
      </c>
      <c r="I6">
        <v>54</v>
      </c>
      <c r="J6">
        <v>55</v>
      </c>
      <c r="K6">
        <v>56</v>
      </c>
      <c r="L6">
        <v>57</v>
      </c>
      <c r="M6">
        <v>58</v>
      </c>
      <c r="N6">
        <v>59</v>
      </c>
      <c r="O6">
        <v>60</v>
      </c>
    </row>
    <row r="7" spans="1:15" x14ac:dyDescent="0.25">
      <c r="A7">
        <v>61</v>
      </c>
      <c r="B7">
        <v>62</v>
      </c>
      <c r="C7">
        <v>63</v>
      </c>
      <c r="D7">
        <v>64</v>
      </c>
      <c r="E7">
        <v>65</v>
      </c>
      <c r="F7">
        <v>66</v>
      </c>
      <c r="G7">
        <v>67</v>
      </c>
      <c r="H7">
        <v>68</v>
      </c>
      <c r="I7">
        <v>69</v>
      </c>
      <c r="J7">
        <v>70</v>
      </c>
      <c r="K7">
        <v>71</v>
      </c>
      <c r="L7">
        <v>72</v>
      </c>
      <c r="M7">
        <v>73</v>
      </c>
      <c r="N7">
        <v>74</v>
      </c>
      <c r="O7">
        <v>75</v>
      </c>
    </row>
    <row r="8" spans="1:15" x14ac:dyDescent="0.25">
      <c r="A8">
        <v>76</v>
      </c>
      <c r="B8">
        <v>77</v>
      </c>
      <c r="C8">
        <v>78</v>
      </c>
      <c r="D8">
        <v>79</v>
      </c>
      <c r="E8">
        <v>80</v>
      </c>
      <c r="F8">
        <v>81</v>
      </c>
      <c r="G8">
        <v>82</v>
      </c>
      <c r="H8">
        <v>83</v>
      </c>
      <c r="I8">
        <v>84</v>
      </c>
      <c r="J8">
        <v>85</v>
      </c>
      <c r="K8">
        <v>86</v>
      </c>
      <c r="L8">
        <v>87</v>
      </c>
      <c r="M8">
        <v>88</v>
      </c>
      <c r="N8">
        <v>89</v>
      </c>
      <c r="O8">
        <v>90</v>
      </c>
    </row>
    <row r="9" spans="1:15" x14ac:dyDescent="0.25">
      <c r="A9">
        <v>91</v>
      </c>
      <c r="B9">
        <v>92</v>
      </c>
      <c r="C9">
        <v>93</v>
      </c>
      <c r="D9">
        <v>94</v>
      </c>
      <c r="E9">
        <v>95</v>
      </c>
      <c r="F9">
        <v>96</v>
      </c>
      <c r="G9">
        <v>97</v>
      </c>
      <c r="H9">
        <v>98</v>
      </c>
      <c r="I9">
        <v>99</v>
      </c>
      <c r="J9">
        <v>100</v>
      </c>
      <c r="K9">
        <v>101</v>
      </c>
      <c r="L9">
        <v>102</v>
      </c>
      <c r="M9">
        <v>103</v>
      </c>
      <c r="N9">
        <v>104</v>
      </c>
      <c r="O9">
        <v>105</v>
      </c>
    </row>
    <row r="11" spans="1:15" ht="15.75" thickBot="1" x14ac:dyDescent="0.3">
      <c r="A11" s="12">
        <f>SUM(_xlfn.ANCHORARRAY($A12) A:A)</f>
        <v>705</v>
      </c>
      <c r="B11" s="12">
        <f>SUM(_xlfn.ANCHORARRAY($A12) B:B)</f>
        <v>711</v>
      </c>
      <c r="C11" s="12">
        <f>SUM(_xlfn.ANCHORARRAY($A12) C:C)</f>
        <v>717</v>
      </c>
      <c r="D11" s="12">
        <f>SUM(_xlfn.ANCHORARRAY($A12) D:D)</f>
        <v>723</v>
      </c>
      <c r="E11" s="12">
        <f>SUM(_xlfn.ANCHORARRAY($A12) E:E)</f>
        <v>729</v>
      </c>
    </row>
    <row r="12" spans="1:15" ht="15.75" thickTop="1" x14ac:dyDescent="0.25">
      <c r="A12" s="8" cm="1">
        <f t="array" ref="A12:G17">_xlfn.SEQUENCE(6,7,100)</f>
        <v>100</v>
      </c>
      <c r="B12">
        <v>101</v>
      </c>
      <c r="C12">
        <v>102</v>
      </c>
      <c r="D12">
        <v>103</v>
      </c>
      <c r="E12">
        <v>104</v>
      </c>
      <c r="F12">
        <v>105</v>
      </c>
      <c r="G12">
        <v>106</v>
      </c>
    </row>
    <row r="13" spans="1:15" x14ac:dyDescent="0.25">
      <c r="A13">
        <v>107</v>
      </c>
      <c r="B13">
        <v>108</v>
      </c>
      <c r="C13">
        <v>109</v>
      </c>
      <c r="D13">
        <v>110</v>
      </c>
      <c r="E13">
        <v>111</v>
      </c>
      <c r="F13">
        <v>112</v>
      </c>
      <c r="G13">
        <v>113</v>
      </c>
      <c r="K13" s="8" cm="1">
        <f t="array" ref="K13:L19">INDEX(_xlfn.ANCHORARRAY(A3),_xlfn.SEQUENCE(ROWS(_xlfn.ANCHORARRAY(A3))),{3,5})</f>
        <v>3</v>
      </c>
      <c r="L13">
        <v>5</v>
      </c>
      <c r="N13" s="8" cm="1">
        <f t="array" ref="N13:O19">_xlfn.CHOOSECOLS(_xlfn.ANCHORARRAY(A3),3,5)</f>
        <v>3</v>
      </c>
      <c r="O13">
        <v>5</v>
      </c>
    </row>
    <row r="14" spans="1:15" x14ac:dyDescent="0.25">
      <c r="A14">
        <v>114</v>
      </c>
      <c r="B14">
        <v>115</v>
      </c>
      <c r="C14">
        <v>116</v>
      </c>
      <c r="D14">
        <v>117</v>
      </c>
      <c r="E14">
        <v>118</v>
      </c>
      <c r="F14">
        <v>119</v>
      </c>
      <c r="G14">
        <v>120</v>
      </c>
      <c r="K14">
        <v>18</v>
      </c>
      <c r="L14">
        <v>20</v>
      </c>
      <c r="N14">
        <v>18</v>
      </c>
      <c r="O14">
        <v>20</v>
      </c>
    </row>
    <row r="15" spans="1:15" x14ac:dyDescent="0.25">
      <c r="A15">
        <v>121</v>
      </c>
      <c r="B15">
        <v>122</v>
      </c>
      <c r="C15">
        <v>123</v>
      </c>
      <c r="D15">
        <v>124</v>
      </c>
      <c r="E15">
        <v>125</v>
      </c>
      <c r="F15">
        <v>126</v>
      </c>
      <c r="G15">
        <v>127</v>
      </c>
      <c r="K15">
        <v>33</v>
      </c>
      <c r="L15">
        <v>35</v>
      </c>
      <c r="N15">
        <v>33</v>
      </c>
      <c r="O15">
        <v>35</v>
      </c>
    </row>
    <row r="16" spans="1:15" x14ac:dyDescent="0.25">
      <c r="A16">
        <v>128</v>
      </c>
      <c r="B16">
        <v>129</v>
      </c>
      <c r="C16">
        <v>130</v>
      </c>
      <c r="D16">
        <v>131</v>
      </c>
      <c r="E16">
        <v>132</v>
      </c>
      <c r="F16">
        <v>133</v>
      </c>
      <c r="G16">
        <v>134</v>
      </c>
      <c r="K16">
        <v>48</v>
      </c>
      <c r="L16">
        <v>50</v>
      </c>
      <c r="N16">
        <v>48</v>
      </c>
      <c r="O16">
        <v>50</v>
      </c>
    </row>
    <row r="17" spans="1:15" x14ac:dyDescent="0.25">
      <c r="A17">
        <v>135</v>
      </c>
      <c r="B17">
        <v>136</v>
      </c>
      <c r="C17">
        <v>137</v>
      </c>
      <c r="D17">
        <v>138</v>
      </c>
      <c r="E17">
        <v>139</v>
      </c>
      <c r="F17">
        <v>140</v>
      </c>
      <c r="G17">
        <v>141</v>
      </c>
      <c r="K17">
        <v>63</v>
      </c>
      <c r="L17">
        <v>65</v>
      </c>
      <c r="N17">
        <v>63</v>
      </c>
      <c r="O17">
        <v>65</v>
      </c>
    </row>
    <row r="18" spans="1:15" x14ac:dyDescent="0.25">
      <c r="K18">
        <v>78</v>
      </c>
      <c r="L18">
        <v>80</v>
      </c>
      <c r="N18">
        <v>78</v>
      </c>
      <c r="O18">
        <v>80</v>
      </c>
    </row>
    <row r="19" spans="1:15" x14ac:dyDescent="0.25">
      <c r="K19">
        <v>93</v>
      </c>
      <c r="L19">
        <v>95</v>
      </c>
      <c r="N19">
        <v>93</v>
      </c>
      <c r="O19">
        <v>95</v>
      </c>
    </row>
    <row r="20" spans="1:15" x14ac:dyDescent="0.25">
      <c r="A20">
        <f>SUM(Table5[Column1])</f>
        <v>705</v>
      </c>
      <c r="B20">
        <f>SUM(Table5[Column2])</f>
        <v>711</v>
      </c>
      <c r="C20">
        <f>SUM(Table5[Column3])</f>
        <v>1917</v>
      </c>
      <c r="D20">
        <f>SUM(Table5[Column4])</f>
        <v>723</v>
      </c>
      <c r="E20">
        <f>SUM(Table5[Column5])</f>
        <v>729</v>
      </c>
      <c r="F20">
        <f>SUM(Table5[Column6])</f>
        <v>735</v>
      </c>
      <c r="G20">
        <f>SUM(Table5[Column7])</f>
        <v>741</v>
      </c>
      <c r="H20">
        <f>SUM(Table5[Column8])</f>
        <v>1400</v>
      </c>
    </row>
    <row r="21" spans="1:15" x14ac:dyDescent="0.25">
      <c r="A21" t="s">
        <v>30</v>
      </c>
      <c r="B21" t="s">
        <v>31</v>
      </c>
      <c r="C21" t="s">
        <v>32</v>
      </c>
      <c r="D21" t="s">
        <v>33</v>
      </c>
      <c r="E21" t="s">
        <v>34</v>
      </c>
      <c r="F21" t="s">
        <v>35</v>
      </c>
      <c r="G21" t="s">
        <v>36</v>
      </c>
      <c r="H21" t="s">
        <v>37</v>
      </c>
    </row>
    <row r="22" spans="1:15" x14ac:dyDescent="0.25">
      <c r="A22">
        <v>100</v>
      </c>
      <c r="B22">
        <v>101</v>
      </c>
      <c r="C22">
        <v>102</v>
      </c>
      <c r="D22">
        <v>103</v>
      </c>
      <c r="E22">
        <v>104</v>
      </c>
      <c r="F22">
        <v>105</v>
      </c>
      <c r="G22">
        <v>106</v>
      </c>
    </row>
    <row r="23" spans="1:15" x14ac:dyDescent="0.25">
      <c r="A23">
        <v>107</v>
      </c>
      <c r="B23">
        <v>108</v>
      </c>
      <c r="C23">
        <v>109</v>
      </c>
      <c r="D23">
        <v>110</v>
      </c>
      <c r="E23">
        <v>111</v>
      </c>
      <c r="F23">
        <v>112</v>
      </c>
      <c r="G23">
        <v>113</v>
      </c>
      <c r="H23">
        <v>1400</v>
      </c>
    </row>
    <row r="24" spans="1:15" x14ac:dyDescent="0.25">
      <c r="A24">
        <v>114</v>
      </c>
      <c r="B24">
        <v>115</v>
      </c>
      <c r="C24">
        <v>116</v>
      </c>
      <c r="D24">
        <v>117</v>
      </c>
      <c r="E24">
        <v>118</v>
      </c>
      <c r="F24">
        <v>119</v>
      </c>
      <c r="G24">
        <v>120</v>
      </c>
      <c r="K24" cm="1">
        <f t="array" ref="K24:M26">Table5[[Column5]:[Column7]] 24:26</f>
        <v>118</v>
      </c>
      <c r="L24">
        <v>119</v>
      </c>
      <c r="M24">
        <v>120</v>
      </c>
    </row>
    <row r="25" spans="1:15" x14ac:dyDescent="0.25">
      <c r="A25">
        <v>121</v>
      </c>
      <c r="B25">
        <v>122</v>
      </c>
      <c r="C25">
        <v>123</v>
      </c>
      <c r="D25">
        <v>124</v>
      </c>
      <c r="E25">
        <v>125</v>
      </c>
      <c r="F25">
        <v>126</v>
      </c>
      <c r="G25">
        <v>127</v>
      </c>
      <c r="K25">
        <v>125</v>
      </c>
      <c r="L25">
        <v>126</v>
      </c>
      <c r="M25">
        <v>127</v>
      </c>
    </row>
    <row r="26" spans="1:15" x14ac:dyDescent="0.25">
      <c r="A26">
        <v>128</v>
      </c>
      <c r="B26">
        <v>129</v>
      </c>
      <c r="C26">
        <v>130</v>
      </c>
      <c r="D26">
        <v>131</v>
      </c>
      <c r="E26">
        <v>132</v>
      </c>
      <c r="F26">
        <v>133</v>
      </c>
      <c r="G26">
        <v>134</v>
      </c>
      <c r="K26">
        <v>132</v>
      </c>
      <c r="L26">
        <v>133</v>
      </c>
      <c r="M26">
        <v>134</v>
      </c>
    </row>
    <row r="27" spans="1:15" x14ac:dyDescent="0.25">
      <c r="A27">
        <v>135</v>
      </c>
      <c r="B27">
        <v>136</v>
      </c>
      <c r="C27">
        <v>137</v>
      </c>
      <c r="D27">
        <v>138</v>
      </c>
      <c r="E27">
        <v>139</v>
      </c>
      <c r="F27">
        <v>140</v>
      </c>
      <c r="G27">
        <v>141</v>
      </c>
    </row>
    <row r="28" spans="1:15" x14ac:dyDescent="0.25">
      <c r="C28">
        <v>1200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CIS 8.0</vt:lpstr>
      <vt:lpstr>MSB FS 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2023-11-08T17:09:41Z</dcterms:created>
  <dcterms:modified xsi:type="dcterms:W3CDTF">2023-12-14T11:56:21Z</dcterms:modified>
</cp:coreProperties>
</file>