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Eva Luate\Desktop\Prata Excel med oss\Prata-Excel-med-oss-21 2b\"/>
    </mc:Choice>
  </mc:AlternateContent>
  <xr:revisionPtr revIDLastSave="0" documentId="8_{E6D1BB17-FEBC-48E4-83C0-1EDD2177DDD3}" xr6:coauthVersionLast="47" xr6:coauthVersionMax="47" xr10:uidLastSave="{00000000-0000-0000-0000-000000000000}"/>
  <bookViews>
    <workbookView xWindow="-28920" yWindow="-120" windowWidth="29040" windowHeight="15840" xr2:uid="{AC0C72B1-FF3F-4FF0-B8F9-6F2B211C2E37}"/>
  </bookViews>
  <sheets>
    <sheet name="Sheet1" sheetId="1" r:id="rId1"/>
  </sheets>
  <definedNames>
    <definedName name="_xlnm._FilterDatabase" localSheetId="0" hidden="1">Sheet1!#REF!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5" i="1" l="1" a="1"/>
  <c r="F15" i="1" s="1"/>
  <c r="O3" i="1" a="1"/>
  <c r="O3" i="1" s="1"/>
  <c r="D3" i="1" a="1"/>
  <c r="D3" i="1" s="1"/>
  <c r="Z10" i="1" a="1"/>
  <c r="Z10" i="1" s="1"/>
  <c r="V10" i="1" a="1"/>
  <c r="V10" i="1" s="1"/>
  <c r="Q10" i="1" a="1"/>
  <c r="Q10" i="1" s="1"/>
  <c r="H3" i="1"/>
  <c r="H4" i="1"/>
  <c r="H5" i="1"/>
  <c r="H6" i="1"/>
  <c r="H7" i="1"/>
  <c r="H8" i="1"/>
  <c r="H10" i="1"/>
  <c r="H11" i="1"/>
  <c r="H12" i="1"/>
  <c r="Q2" i="1" a="1"/>
  <c r="Q2" i="1" s="1"/>
  <c r="Q3" i="1" a="1"/>
  <c r="Q3" i="1" s="1"/>
  <c r="N3" i="1" a="1"/>
  <c r="N3" i="1" s="1"/>
  <c r="Z11" i="1" s="1" a="1"/>
  <c r="Z11" i="1" s="1"/>
  <c r="L3" i="1" a="1"/>
  <c r="L3" i="1" s="1"/>
  <c r="J9" i="1"/>
  <c r="J4" i="1"/>
  <c r="J5" i="1"/>
  <c r="J6" i="1"/>
  <c r="J7" i="1"/>
  <c r="J8" i="1"/>
  <c r="J3" i="1"/>
  <c r="F20" i="1"/>
  <c r="F21" i="1" l="1" a="1"/>
  <c r="F21" i="1" s="1"/>
  <c r="F16" i="1" a="1"/>
  <c r="F16" i="1" s="1"/>
  <c r="V11" i="1" a="1"/>
  <c r="V11" i="1" s="1"/>
  <c r="Q11" i="1" a="1"/>
  <c r="Q11" i="1" s="1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<sst xmlns="http://schemas.openxmlformats.org/spreadsheetml/2006/main" count="43" uniqueCount="24">
  <si>
    <t>G1020</t>
  </si>
  <si>
    <t>G2010</t>
  </si>
  <si>
    <t>G2012</t>
  </si>
  <si>
    <t>G2020</t>
  </si>
  <si>
    <t>H4000</t>
  </si>
  <si>
    <t>H4100</t>
  </si>
  <si>
    <t>Art</t>
  </si>
  <si>
    <t>Price</t>
  </si>
  <si>
    <t>Y-1</t>
  </si>
  <si>
    <t>Y</t>
  </si>
  <si>
    <t>H4130</t>
  </si>
  <si>
    <t>Old School</t>
  </si>
  <si>
    <t>H4135</t>
  </si>
  <si>
    <t>Y-1 Price % delta</t>
  </si>
  <si>
    <t>H4711</t>
  </si>
  <si>
    <t>G2012x</t>
  </si>
  <si>
    <t>H4130x</t>
  </si>
  <si>
    <t>Expired</t>
  </si>
  <si>
    <t>New</t>
  </si>
  <si>
    <t>Prisförändrade</t>
  </si>
  <si>
    <t>n</t>
  </si>
  <si>
    <t>Order</t>
  </si>
  <si>
    <t>Value Y-1</t>
  </si>
  <si>
    <t>Delta 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</si>
</sst>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%;[Red]\-#,##0%;"/>
    <numFmt numFmtId="165" formatCode="#,###;[Red]\-#,##0;"/>
  </numFmts>
  <fonts count="6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i/>
      <sz val="11"/>
      <color rgb="FF7F7F7F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2F2F2"/>
      </patternFill>
    </fill>
  </fills>
  <borders count="3">
    <border>
      <left/>
      <right/>
      <top/>
      <bottom/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2" fillId="0" borderId="1" applyNumberFormat="0" applyFill="0" applyAlignment="0" applyProtection="0"/>
    <xf numFmtId="0" fontId="3" fillId="2" borderId="2" applyNumberFormat="0" applyAlignment="0" applyProtection="0"/>
    <xf numFmtId="0" fontId="5" fillId="0" borderId="0" applyNumberFormat="0" applyFill="0" applyBorder="0" applyAlignment="0" applyProtection="0"/>
  </cellStyleXfs>
  <cellXfs count="12">
    <xf numFmtId="0" fontId="0" fillId="0" borderId="0" xfId="0"/>
    <xf numFmtId="0" fontId="3" fillId="2" borderId="2" xfId="3"/>
    <xf numFmtId="0" fontId="4" fillId="2" borderId="2" xfId="3" applyFont="1"/>
    <xf numFmtId="0" fontId="0" fillId="0" borderId="0" xfId="0" applyNumberFormat="1"/>
    <xf numFmtId="0" fontId="2" fillId="2" borderId="1" xfId="2" applyFill="1"/>
    <xf numFmtId="0" fontId="2" fillId="0" borderId="1" xfId="2"/>
    <xf numFmtId="9" fontId="3" fillId="2" borderId="2" xfId="1" applyFont="1" applyFill="1" applyBorder="1"/>
    <xf numFmtId="164" fontId="0" fillId="0" borderId="0" xfId="1" applyNumberFormat="1" applyFont="1"/>
    <xf numFmtId="164" fontId="3" fillId="2" borderId="2" xfId="1" applyNumberFormat="1" applyFont="1" applyFill="1" applyBorder="1"/>
    <xf numFmtId="165" fontId="0" fillId="0" borderId="0" xfId="0" applyNumberFormat="1"/>
    <xf numFmtId="165" fontId="3" fillId="2" borderId="2" xfId="1" applyNumberFormat="1" applyFont="1" applyFill="1" applyBorder="1"/>
    <xf numFmtId="0" fontId="5" fillId="0" borderId="0" xfId="4"/>
  </cellXfs>
  <cellStyles count="5">
    <cellStyle name="Calculation" xfId="3" builtinId="22"/>
    <cellStyle name="Explanatory Text" xfId="4" builtinId="53"/>
    <cellStyle name="Heading 3" xfId="2" builtinId="18"/>
    <cellStyle name="Normal" xfId="0" builtinId="0"/>
    <cellStyle name="Percent" xfId="1" builtinId="5"/>
  </cellStyles>
  <dxfs count="1"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7700C96-A930-457A-845E-84C86835C07D}" name="Year_ms_1" displayName="Year_ms_1" ref="A2:B10" totalsRowShown="0">
  <autoFilter ref="A2:B10" xr:uid="{F7700C96-A930-457A-845E-84C86835C07D}"/>
  <tableColumns count="2">
    <tableColumn id="1" xr3:uid="{F1DCC153-ED77-45CB-8969-664B501CA606}" name="Art"/>
    <tableColumn id="2" xr3:uid="{03358013-6C15-4584-9014-D39F3D548942}" name="Price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2895E6FC-0B6E-42B5-ACB4-0B0EFE7010F4}" name="Year" displayName="Year" ref="F2:H12" totalsRowShown="0">
  <autoFilter ref="F2:H12" xr:uid="{2895E6FC-0B6E-42B5-ACB4-0B0EFE7010F4}"/>
  <tableColumns count="3">
    <tableColumn id="1" xr3:uid="{127712CD-0579-4C4B-8B39-6F43CAB88F26}" name="Art"/>
    <tableColumn id="2" xr3:uid="{5AE83477-DDFF-43E2-A2C0-22D25B5BEC56}" name="Price"/>
    <tableColumn id="3" xr3:uid="{8420AC43-3BBE-4CE6-9512-F2B2E0F8AC32}" name="Y-1" dataDxfId="0">
      <calculatedColumnFormula>_xlfn.XLOOKUP(Year[[#This Row],[Art]],Year_ms_1[Art],Year_ms_1[Price])</calculatedColumnFormula>
    </tableColumn>
  </tableColumns>
  <tableStyleInfo name="TableStyleMedium3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20059F26-F7B6-4DD6-BA01-758B50006389}" name="Order" displayName="Order" ref="A21:B27" totalsRowShown="0">
  <autoFilter ref="A21:B27" xr:uid="{20059F26-F7B6-4DD6-BA01-758B50006389}"/>
  <tableColumns count="2">
    <tableColumn id="1" xr3:uid="{715F7A29-88D2-4E6F-A8ED-B5EA3C6B9299}" name="Art"/>
    <tableColumn id="2" xr3:uid="{E20BB771-F713-403F-9387-942DCFFE4F69}" name="n"/>
  </tableColumns>
  <tableStyleInfo name="TableStyleMedium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table" Target="../tables/table2.xml"/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45C61D-3D91-4E46-8044-F56B929C0CBA}">
  <dimension ref="A1:AB30"/>
  <sheetViews>
    <sheetView tabSelected="1" workbookViewId="0">
      <selection activeCell="F16" sqref="F16"/>
    </sheetView>
  </sheetViews>
  <sheetFormatPr defaultRowHeight="14.5" x14ac:dyDescent="0.35"/>
  <cols>
    <col min="3" max="3" width="2.54296875" customWidth="1"/>
    <col min="14" max="14" width="8.7265625" style="7"/>
    <col min="15" max="15" width="8.7265625" style="9"/>
  </cols>
  <sheetData>
    <row r="1" spans="1:28" x14ac:dyDescent="0.35">
      <c r="A1" t="s">
        <v>8</v>
      </c>
      <c r="F1" t="s">
        <v>9</v>
      </c>
      <c r="Q1" t="s">
        <v>17</v>
      </c>
    </row>
    <row r="2" spans="1:28" ht="15" thickBot="1" x14ac:dyDescent="0.4">
      <c r="A2" t="s">
        <v>6</v>
      </c>
      <c r="B2" t="s">
        <v>7</v>
      </c>
      <c r="D2" t="s">
        <v>22</v>
      </c>
      <c r="F2" t="s">
        <v>6</v>
      </c>
      <c r="G2" t="s">
        <v>7</v>
      </c>
      <c r="H2" s="1" t="s">
        <v>8</v>
      </c>
      <c r="J2" t="s">
        <v>11</v>
      </c>
      <c r="L2" t="s">
        <v>13</v>
      </c>
      <c r="N2" s="7" t="s">
        <v>13</v>
      </c>
      <c r="O2" s="9" t="s">
        <v>23</v>
      </c>
      <c r="Q2" s="4" t="str" cm="1">
        <f t="array" ref="Q2:R2">Year_ms_1[#Headers]</f>
        <v>Art</v>
      </c>
      <c r="R2" s="5" t="str">
        <v>Price</v>
      </c>
    </row>
    <row r="3" spans="1:28" x14ac:dyDescent="0.35">
      <c r="A3" t="s">
        <v>0</v>
      </c>
      <c r="B3">
        <v>10</v>
      </c>
      <c r="D3" s="1" cm="1">
        <f t="array" ref="D3:D10">Year_ms_1[Price]*SUMIFS(Order[n],Order[Art],Year_ms_1[Art])</f>
        <v>0</v>
      </c>
      <c r="F3" t="s">
        <v>0</v>
      </c>
      <c r="G3">
        <v>10</v>
      </c>
      <c r="H3">
        <f>_xlfn.XLOOKUP(Year[[#This Row],[Art]],Year_ms_1[Art],Year_ms_1[Price])</f>
        <v>10</v>
      </c>
      <c r="J3" s="2">
        <f>_xlfn.XLOOKUP(F3,A:A,B:B)</f>
        <v>10</v>
      </c>
      <c r="L3" s="1" cm="1">
        <f t="array" ref="L3:L12">(Year[Price]-_xlfn.XLOOKUP(Year[Art],Year_ms_1[Art],Year_ms_1[Price]))/_xlfn.XLOOKUP(Year[Art],Year_ms_1[Art],Year_ms_1[Price])</f>
        <v>0</v>
      </c>
      <c r="N3" s="8" cm="1">
        <f t="array" ref="N3:N12">_xlfn.LET(_xlpm.price_yms1,_xlfn.XLOOKUP(Year[Art],Year_ms_1[Art],Year_ms_1[Price]),
     _xlpm.price_y,Year[Price],
_xlpm.delta,_xlpm.price_y-_xlpm.price_yms1,
_xlpm.output,IFERROR(_xlpm.delta/_xlpm.price_yms1,0),
_xlpm.output
)</f>
        <v>0</v>
      </c>
      <c r="O3" s="10" cm="1">
        <f t="array" ref="O3:O12">_xlfn.LET(_xlpm.price_yms1,_xlfn.XLOOKUP(Year[Art],Year_ms_1[Art],Year_ms_1[Price]),
     _xlpm.price_y,Year[Price],
     _xlpm.value_yms1,_xlfn.ANCHORARRAY(D3),
_xlpm.delta,_xlpm.price_y-_xlpm.price_yms1,
_xlpm.output,IFERROR(_xlpm.delta/_xlpm.price_yms1*_xlpm.value_yms1,0),
_xlpm.output
)</f>
        <v>0</v>
      </c>
      <c r="Q3" s="1" t="str" cm="1">
        <f t="array" ref="Q3:R4">_xlfn.LET(_xlpm.include,ISERROR(_xlfn.XMATCH(Year_ms_1[Art],Year[Art])),
_xlpm.output,_xlfn._xlws.FILTER(Year_ms_1[],_xlpm.include),
_xlpm.output
)</f>
        <v>G2012x</v>
      </c>
      <c r="R3">
        <v>30</v>
      </c>
    </row>
    <row r="4" spans="1:28" x14ac:dyDescent="0.35">
      <c r="A4" t="s">
        <v>1</v>
      </c>
      <c r="B4">
        <v>20</v>
      </c>
      <c r="D4">
        <v>0</v>
      </c>
      <c r="F4" t="s">
        <v>1</v>
      </c>
      <c r="G4">
        <v>25</v>
      </c>
      <c r="H4">
        <f>_xlfn.XLOOKUP(Year[[#This Row],[Art]],Year_ms_1[Art],Year_ms_1[Price])</f>
        <v>20</v>
      </c>
      <c r="J4" s="2">
        <f t="shared" ref="J4:J10" si="0">_xlfn.XLOOKUP(F4,A:A,B:B)</f>
        <v>20</v>
      </c>
      <c r="L4">
        <v>0.25</v>
      </c>
      <c r="N4" s="7">
        <v>0.25</v>
      </c>
      <c r="O4" s="9">
        <v>0</v>
      </c>
      <c r="Q4" t="str">
        <v>H4711</v>
      </c>
      <c r="R4">
        <v>12</v>
      </c>
    </row>
    <row r="5" spans="1:28" x14ac:dyDescent="0.35">
      <c r="A5" t="s">
        <v>15</v>
      </c>
      <c r="B5">
        <v>30</v>
      </c>
      <c r="D5">
        <v>0</v>
      </c>
      <c r="F5" t="s">
        <v>2</v>
      </c>
      <c r="G5">
        <v>30</v>
      </c>
      <c r="H5" t="e">
        <f>_xlfn.XLOOKUP(Year[[#This Row],[Art]],Year_ms_1[Art],Year_ms_1[Price])</f>
        <v>#N/A</v>
      </c>
      <c r="J5" s="2" t="e">
        <f t="shared" si="0"/>
        <v>#N/A</v>
      </c>
      <c r="L5" t="e">
        <v>#N/A</v>
      </c>
      <c r="N5" s="7">
        <v>0</v>
      </c>
      <c r="O5" s="9">
        <v>0</v>
      </c>
    </row>
    <row r="6" spans="1:28" x14ac:dyDescent="0.35">
      <c r="A6" t="s">
        <v>3</v>
      </c>
      <c r="B6">
        <v>23</v>
      </c>
      <c r="D6">
        <v>46</v>
      </c>
      <c r="F6" t="s">
        <v>3</v>
      </c>
      <c r="G6">
        <v>21</v>
      </c>
      <c r="H6">
        <f>_xlfn.XLOOKUP(Year[[#This Row],[Art]],Year_ms_1[Art],Year_ms_1[Price])</f>
        <v>23</v>
      </c>
      <c r="J6" s="2">
        <f t="shared" si="0"/>
        <v>23</v>
      </c>
      <c r="L6">
        <v>-8.6956521739130432E-2</v>
      </c>
      <c r="N6" s="7">
        <v>-8.6956521739130432E-2</v>
      </c>
      <c r="O6" s="9">
        <v>-4</v>
      </c>
    </row>
    <row r="7" spans="1:28" x14ac:dyDescent="0.35">
      <c r="A7" t="s">
        <v>4</v>
      </c>
      <c r="B7">
        <v>11</v>
      </c>
      <c r="D7">
        <v>605</v>
      </c>
      <c r="F7" t="s">
        <v>4</v>
      </c>
      <c r="G7">
        <v>10</v>
      </c>
      <c r="H7">
        <f>_xlfn.XLOOKUP(Year[[#This Row],[Art]],Year_ms_1[Art],Year_ms_1[Price])</f>
        <v>11</v>
      </c>
      <c r="J7" s="2">
        <f t="shared" si="0"/>
        <v>11</v>
      </c>
      <c r="L7">
        <v>-9.0909090909090912E-2</v>
      </c>
      <c r="N7" s="7">
        <v>-9.0909090909090912E-2</v>
      </c>
      <c r="O7" s="9">
        <v>-55</v>
      </c>
    </row>
    <row r="8" spans="1:28" x14ac:dyDescent="0.35">
      <c r="A8" t="s">
        <v>5</v>
      </c>
      <c r="B8">
        <v>33</v>
      </c>
      <c r="D8">
        <v>825</v>
      </c>
      <c r="F8" t="s">
        <v>5</v>
      </c>
      <c r="G8">
        <v>33</v>
      </c>
      <c r="H8">
        <f>_xlfn.XLOOKUP(Year[[#This Row],[Art]],Year_ms_1[Art],Year_ms_1[Price])</f>
        <v>33</v>
      </c>
      <c r="J8" s="2">
        <f t="shared" si="0"/>
        <v>33</v>
      </c>
      <c r="L8">
        <v>0</v>
      </c>
      <c r="N8" s="7">
        <v>0</v>
      </c>
      <c r="O8" s="9">
        <v>0</v>
      </c>
    </row>
    <row r="9" spans="1:28" x14ac:dyDescent="0.35">
      <c r="A9" t="s">
        <v>12</v>
      </c>
      <c r="B9">
        <v>44</v>
      </c>
      <c r="D9">
        <v>0</v>
      </c>
      <c r="F9" t="s">
        <v>5</v>
      </c>
      <c r="G9">
        <v>35</v>
      </c>
      <c r="H9">
        <v>0</v>
      </c>
      <c r="J9" s="2">
        <f t="shared" si="0"/>
        <v>33</v>
      </c>
      <c r="L9">
        <v>6.0606060606060608E-2</v>
      </c>
      <c r="N9" s="7">
        <v>6.0606060606060608E-2</v>
      </c>
      <c r="O9" s="9">
        <v>0</v>
      </c>
      <c r="Q9" t="s">
        <v>18</v>
      </c>
      <c r="V9" t="s">
        <v>19</v>
      </c>
      <c r="Z9" t="s">
        <v>19</v>
      </c>
    </row>
    <row r="10" spans="1:28" ht="15" thickBot="1" x14ac:dyDescent="0.4">
      <c r="A10" t="s">
        <v>14</v>
      </c>
      <c r="B10">
        <v>12</v>
      </c>
      <c r="D10">
        <v>0</v>
      </c>
      <c r="F10" t="s">
        <v>12</v>
      </c>
      <c r="G10">
        <v>44</v>
      </c>
      <c r="H10" s="3">
        <f>_xlfn.XLOOKUP(Year[[#This Row],[Art]],Year_ms_1[Art],Year_ms_1[Price])</f>
        <v>44</v>
      </c>
      <c r="L10">
        <v>0</v>
      </c>
      <c r="N10" s="7">
        <v>0</v>
      </c>
      <c r="O10" s="9">
        <v>0</v>
      </c>
      <c r="Q10" s="4" t="str" cm="1">
        <f t="array" ref="Q10:S10">Year[#Headers]</f>
        <v>Art</v>
      </c>
      <c r="R10" s="5" t="str">
        <v>Price</v>
      </c>
      <c r="S10" t="str">
        <v>Y-1</v>
      </c>
      <c r="V10" s="4" t="str" cm="1">
        <f t="array" ref="V10:X10">Year[#Headers]</f>
        <v>Art</v>
      </c>
      <c r="W10" s="5" t="str">
        <v>Price</v>
      </c>
      <c r="X10" t="str">
        <v>Y-1</v>
      </c>
      <c r="Z10" s="4" t="str" cm="1">
        <f t="array" ref="Z10:AB10">Year[#Headers]</f>
        <v>Art</v>
      </c>
      <c r="AA10" t="str">
        <v>Price</v>
      </c>
      <c r="AB10" t="str">
        <v>Y-1</v>
      </c>
    </row>
    <row r="11" spans="1:28" x14ac:dyDescent="0.35">
      <c r="F11" t="s">
        <v>10</v>
      </c>
      <c r="G11">
        <v>55</v>
      </c>
      <c r="H11" s="3" t="e">
        <f>_xlfn.XLOOKUP(Year[[#This Row],[Art]],Year_ms_1[Art],Year_ms_1[Price])</f>
        <v>#N/A</v>
      </c>
      <c r="L11" t="e">
        <v>#N/A</v>
      </c>
      <c r="N11" s="7">
        <v>0</v>
      </c>
      <c r="O11" s="9">
        <v>0</v>
      </c>
      <c r="Q11" s="1" t="str" cm="1">
        <f t="array" ref="Q11:S13">_xlfn.LET(_xlpm.include,ISERROR(_xlfn.XMATCH(Year[Art],Year_ms_1[Art])),
_xlpm.output,_xlfn._xlws.FILTER(Year[],_xlpm.include),
_xlpm.output
)</f>
        <v>G2012</v>
      </c>
      <c r="R11">
        <v>30</v>
      </c>
      <c r="S11" t="e">
        <v>#N/A</v>
      </c>
      <c r="V11" s="1" t="str" cm="1">
        <f t="array" ref="V11:X14">_xlfn.LET(_xlpm.include,_xlfn.ANCHORARRAY(N3)&lt;&gt;0,
_xlpm.output,_xlfn._xlws.FILTER(Year[],_xlpm.include),
_xlpm.output
)</f>
        <v>G2010</v>
      </c>
      <c r="W11">
        <v>25</v>
      </c>
      <c r="X11">
        <v>20</v>
      </c>
      <c r="Z11" s="1" t="str" cm="1">
        <f t="array" ref="Z11:AB12">_xlfn._xlws.FILTER(Year[],_xlfn.ANCHORARRAY(N3)&gt;0)</f>
        <v>G2010</v>
      </c>
      <c r="AA11">
        <v>25</v>
      </c>
      <c r="AB11">
        <v>20</v>
      </c>
    </row>
    <row r="12" spans="1:28" x14ac:dyDescent="0.35">
      <c r="F12" t="s">
        <v>16</v>
      </c>
      <c r="H12" s="3" t="e">
        <f>_xlfn.XLOOKUP(Year[[#This Row],[Art]],Year_ms_1[Art],Year_ms_1[Price])</f>
        <v>#N/A</v>
      </c>
      <c r="L12" t="e">
        <v>#N/A</v>
      </c>
      <c r="N12" s="7">
        <v>0</v>
      </c>
      <c r="O12" s="9">
        <v>0</v>
      </c>
      <c r="Q12" t="str">
        <v>H4130</v>
      </c>
      <c r="R12">
        <v>55</v>
      </c>
      <c r="S12" t="e">
        <v>#N/A</v>
      </c>
      <c r="V12" t="str">
        <v>G2020</v>
      </c>
      <c r="W12">
        <v>21</v>
      </c>
      <c r="X12">
        <v>23</v>
      </c>
      <c r="Z12" t="str">
        <v>H4100</v>
      </c>
      <c r="AA12">
        <v>35</v>
      </c>
      <c r="AB12">
        <v>0</v>
      </c>
    </row>
    <row r="13" spans="1:28" x14ac:dyDescent="0.35">
      <c r="Q13" t="str">
        <v>H4130x</v>
      </c>
      <c r="R13">
        <v>0</v>
      </c>
      <c r="S13" t="e">
        <v>#N/A</v>
      </c>
      <c r="V13" t="str">
        <v>H4000</v>
      </c>
      <c r="W13">
        <v>10</v>
      </c>
      <c r="X13">
        <v>11</v>
      </c>
    </row>
    <row r="14" spans="1:28" x14ac:dyDescent="0.35">
      <c r="V14" t="str">
        <v>H4100</v>
      </c>
      <c r="W14">
        <v>35</v>
      </c>
      <c r="X14">
        <v>0</v>
      </c>
    </row>
    <row r="15" spans="1:28" x14ac:dyDescent="0.35">
      <c r="F15" s="1" t="str" cm="1">
        <f t="array" ref="F15:I15">_xlfn.HSTACK(Year[[#Headers],[Art]:[Price]],N2:O2)</f>
        <v>Art</v>
      </c>
      <c r="G15" t="str">
        <v>Price</v>
      </c>
      <c r="H15" t="str">
        <v>Y-1 Price % delta</v>
      </c>
      <c r="I15" t="str">
        <v>Delta Price</v>
      </c>
    </row>
    <row r="16" spans="1:28" x14ac:dyDescent="0.35">
      <c r="F16" s="6" t="str" cm="1">
        <f t="array" ref="F16:I17">_xlfn._xlws.FILTER(_xlfn.HSTACK(Year[[Art]:[Price]],_xlfn.ANCHORARRAY($N$3),_xlfn.ANCHORARRAY($O$3)),_xlfn.ANCHORARRAY(O3)&lt;&gt;0)</f>
        <v>G2020</v>
      </c>
      <c r="G16">
        <v>21</v>
      </c>
      <c r="H16">
        <v>-8.6956521739130432E-2</v>
      </c>
      <c r="I16">
        <v>-4</v>
      </c>
    </row>
    <row r="17" spans="1:9" x14ac:dyDescent="0.35">
      <c r="F17" t="str">
        <v>H4000</v>
      </c>
      <c r="G17">
        <v>10</v>
      </c>
      <c r="H17">
        <v>-9.0909090909090912E-2</v>
      </c>
      <c r="I17">
        <v>-55</v>
      </c>
    </row>
    <row r="20" spans="1:9" x14ac:dyDescent="0.35">
      <c r="A20" t="s">
        <v>21</v>
      </c>
      <c r="F20" s="11" t="str">
        <f ca="1">_xlfn.FORMULATEXT(F21)</f>
        <v>=HSTACK(Year[[Art]:[Price]];$N$3#;$O$3#)</v>
      </c>
    </row>
    <row r="21" spans="1:9" x14ac:dyDescent="0.35">
      <c r="A21" t="s">
        <v>6</v>
      </c>
      <c r="B21" t="s">
        <v>20</v>
      </c>
      <c r="F21" s="1" t="str" cm="1">
        <f t="array" ref="F21:I30">_xlfn.HSTACK(Year[[Art]:[Price]],_xlfn.ANCHORARRAY($N$3),_xlfn.ANCHORARRAY($O$3))</f>
        <v>G1020</v>
      </c>
      <c r="G21">
        <v>10</v>
      </c>
      <c r="H21">
        <v>0</v>
      </c>
      <c r="I21">
        <v>0</v>
      </c>
    </row>
    <row r="22" spans="1:9" x14ac:dyDescent="0.35">
      <c r="A22" t="s">
        <v>3</v>
      </c>
      <c r="B22">
        <v>2</v>
      </c>
      <c r="F22" t="str">
        <v>G2010</v>
      </c>
      <c r="G22">
        <v>25</v>
      </c>
      <c r="H22">
        <v>0.25</v>
      </c>
      <c r="I22">
        <v>0</v>
      </c>
    </row>
    <row r="23" spans="1:9" x14ac:dyDescent="0.35">
      <c r="A23" t="s">
        <v>4</v>
      </c>
      <c r="B23">
        <v>44</v>
      </c>
      <c r="F23" t="str">
        <v>G2012</v>
      </c>
      <c r="G23">
        <v>30</v>
      </c>
      <c r="H23">
        <v>0</v>
      </c>
      <c r="I23">
        <v>0</v>
      </c>
    </row>
    <row r="24" spans="1:9" x14ac:dyDescent="0.35">
      <c r="A24" t="s">
        <v>5</v>
      </c>
      <c r="B24">
        <v>22</v>
      </c>
      <c r="F24" t="str">
        <v>G2020</v>
      </c>
      <c r="G24">
        <v>21</v>
      </c>
      <c r="H24">
        <v>-8.6956521739130432E-2</v>
      </c>
      <c r="I24">
        <v>-4</v>
      </c>
    </row>
    <row r="25" spans="1:9" x14ac:dyDescent="0.35">
      <c r="A25" t="s">
        <v>3</v>
      </c>
      <c r="F25" t="str">
        <v>H4000</v>
      </c>
      <c r="G25">
        <v>10</v>
      </c>
      <c r="H25">
        <v>-9.0909090909090912E-2</v>
      </c>
      <c r="I25">
        <v>-55</v>
      </c>
    </row>
    <row r="26" spans="1:9" x14ac:dyDescent="0.35">
      <c r="A26" t="s">
        <v>4</v>
      </c>
      <c r="B26">
        <v>11</v>
      </c>
      <c r="F26" t="str">
        <v>H4100</v>
      </c>
      <c r="G26">
        <v>33</v>
      </c>
      <c r="H26">
        <v>0</v>
      </c>
      <c r="I26">
        <v>0</v>
      </c>
    </row>
    <row r="27" spans="1:9" x14ac:dyDescent="0.35">
      <c r="A27" t="s">
        <v>5</v>
      </c>
      <c r="B27">
        <v>3</v>
      </c>
      <c r="F27" t="str">
        <v>H4100</v>
      </c>
      <c r="G27">
        <v>35</v>
      </c>
      <c r="H27">
        <v>6.0606060606060608E-2</v>
      </c>
      <c r="I27">
        <v>0</v>
      </c>
    </row>
    <row r="28" spans="1:9" x14ac:dyDescent="0.35">
      <c r="F28" t="str">
        <v>H4135</v>
      </c>
      <c r="G28">
        <v>44</v>
      </c>
      <c r="H28">
        <v>0</v>
      </c>
      <c r="I28">
        <v>0</v>
      </c>
    </row>
    <row r="29" spans="1:9" x14ac:dyDescent="0.35">
      <c r="F29" t="str">
        <v>H4130</v>
      </c>
      <c r="G29">
        <v>55</v>
      </c>
      <c r="H29">
        <v>0</v>
      </c>
      <c r="I29">
        <v>0</v>
      </c>
    </row>
    <row r="30" spans="1:9" x14ac:dyDescent="0.35">
      <c r="F30" t="str">
        <v>H4130x</v>
      </c>
      <c r="G30">
        <v>0</v>
      </c>
      <c r="H30">
        <v>0</v>
      </c>
      <c r="I30">
        <v>0</v>
      </c>
    </row>
  </sheetData>
  <pageMargins left="0.7" right="0.7" top="0.75" bottom="0.75" header="0.3" footer="0.3"/>
  <tableParts count="3">
    <tablePart r:id="rId1"/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 Sinander</dc:creator>
  <cp:lastModifiedBy>Bo Sinander</cp:lastModifiedBy>
  <dcterms:created xsi:type="dcterms:W3CDTF">2024-06-18T06:02:06Z</dcterms:created>
  <dcterms:modified xsi:type="dcterms:W3CDTF">2024-09-12T11:02:47Z</dcterms:modified>
</cp:coreProperties>
</file>