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202300"/>
  <mc:AlternateContent xmlns:mc="http://schemas.openxmlformats.org/markup-compatibility/2006">
    <mc:Choice Requires="x15">
      <x15ac:absPath xmlns:x15ac="http://schemas.microsoft.com/office/spreadsheetml/2010/11/ac" url="C:\Users\bosin\Documents\1006_Excel\prata-excel-med-oss\Prata-Excel-med-oss-24 - lambda boosters\ej använt\"/>
    </mc:Choice>
  </mc:AlternateContent>
  <xr:revisionPtr revIDLastSave="0" documentId="8_{96A9DACE-2ADA-4AF1-B3DA-63D616300B98}" xr6:coauthVersionLast="47" xr6:coauthVersionMax="47" xr10:uidLastSave="{00000000-0000-0000-0000-000000000000}"/>
  <bookViews>
    <workbookView xWindow="-108" yWindow="-108" windowWidth="46296" windowHeight="25416" xr2:uid="{FDBA2D58-BCCA-4302-8D1F-F06E6964F177}"/>
  </bookViews>
  <sheets>
    <sheet name="Sheet1" sheetId="1" r:id="rId1"/>
  </sheets>
  <definedNames>
    <definedName name="Slicer_CC">#N/A</definedName>
  </definedNames>
  <calcPr calcId="191029" calcMode="autoNoTable"/>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 l="1" a="1"/>
  <c r="H51" i="1" s="1"/>
  <c r="I50" i="1" a="1"/>
  <c r="I50" i="1" s="1"/>
  <c r="H39" i="1" a="1"/>
  <c r="H39" i="1" s="1"/>
  <c r="E2" i="1"/>
  <c r="E3" i="1"/>
  <c r="E4" i="1"/>
  <c r="E5" i="1"/>
  <c r="E6" i="1"/>
  <c r="E7" i="1"/>
  <c r="E8" i="1"/>
  <c r="D16" i="1"/>
  <c r="H20" i="1" a="1"/>
  <c r="H20" i="1" s="1"/>
  <c r="S69" i="1"/>
  <c r="S59" i="1"/>
  <c r="E59" i="1"/>
  <c r="E64" i="1"/>
  <c r="E54" i="1"/>
  <c r="N54" i="1"/>
  <c r="H62" i="1"/>
  <c r="H55" i="1"/>
  <c r="AC59" i="1"/>
  <c r="X59" i="1"/>
  <c r="N64" i="1"/>
  <c r="H60" i="1"/>
  <c r="N69" i="1"/>
  <c r="N59" i="1"/>
  <c r="E69" i="1"/>
  <c r="H11" i="1" l="1" a="1"/>
  <c r="H11" i="1" s="1"/>
  <c r="I51" i="1" a="1"/>
  <c r="I51" i="1" s="1"/>
  <c r="S70" i="1" s="1" a="1"/>
  <c r="S70" i="1" s="1"/>
  <c r="D55" i="1" a="1"/>
  <c r="D55" i="1" s="1"/>
  <c r="F55" i="1" s="1" a="1"/>
  <c r="F55" i="1" s="1"/>
  <c r="D65" i="1" a="1"/>
  <c r="D65" i="1" s="1"/>
  <c r="D70" i="1" a="1"/>
  <c r="D70" i="1" s="1"/>
  <c r="D60" i="1" a="1"/>
  <c r="D60" i="1" s="1"/>
  <c r="D18" i="1" a="1"/>
  <c r="D18" i="1" s="1"/>
  <c r="P5" i="1" a="1"/>
  <c r="P5" i="1" s="1"/>
  <c r="E16" i="1"/>
  <c r="H3" i="1" a="1"/>
  <c r="H3" i="1" s="1"/>
  <c r="I3" i="1" s="1" a="1"/>
  <c r="I3" i="1" s="1"/>
  <c r="H19" i="1"/>
  <c r="I2" i="1"/>
  <c r="H2" i="1"/>
  <c r="H10" i="1"/>
  <c r="S60" i="1" l="1" a="1"/>
  <c r="S60" i="1" s="1"/>
  <c r="S63" i="1" s="1"/>
  <c r="AC60" i="1" a="1"/>
  <c r="AC60" i="1" s="1"/>
  <c r="AC63" i="1" s="1"/>
  <c r="X60" i="1" a="1"/>
  <c r="X60" i="1" s="1"/>
  <c r="X63" i="1" s="1"/>
  <c r="N60" i="1" a="1"/>
  <c r="N60" i="1" s="1"/>
  <c r="N63" i="1" s="1"/>
  <c r="R2" i="1" s="1"/>
  <c r="E70" i="1" a="1"/>
  <c r="E70" i="1" s="1"/>
  <c r="E65" i="1" a="1"/>
  <c r="E65" i="1" s="1"/>
  <c r="E60" i="1" a="1"/>
  <c r="E60" i="1" s="1"/>
  <c r="F62" i="1" a="1"/>
  <c r="F62" i="1" s="1"/>
  <c r="F60" i="1" a="1"/>
  <c r="F60" i="1" s="1"/>
  <c r="E55" i="1" a="1"/>
  <c r="E55" i="1" s="1"/>
  <c r="N70" i="1" a="1"/>
  <c r="N70" i="1" s="1"/>
  <c r="N55" i="1" a="1"/>
  <c r="N55" i="1" s="1"/>
  <c r="N58" i="1" s="1"/>
  <c r="N65" i="1" a="1"/>
  <c r="N6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<sst xmlns="http://schemas.openxmlformats.org/spreadsheetml/2006/main" count="71" uniqueCount="39">
  <si>
    <t>Name</t>
  </si>
  <si>
    <t>CC</t>
  </si>
  <si>
    <t>Mgr</t>
  </si>
  <si>
    <t>Value</t>
  </si>
  <si>
    <t>Anna</t>
  </si>
  <si>
    <t>A</t>
  </si>
  <si>
    <t>Annika</t>
  </si>
  <si>
    <t>Joan</t>
  </si>
  <si>
    <t>Jane</t>
  </si>
  <si>
    <t>R</t>
  </si>
  <si>
    <t>Elina</t>
  </si>
  <si>
    <t>E</t>
  </si>
  <si>
    <t>Celia</t>
  </si>
  <si>
    <t>C</t>
  </si>
  <si>
    <t>Amanda</t>
  </si>
  <si>
    <t>Q</t>
  </si>
  <si>
    <t>Z</t>
  </si>
  <si>
    <t>Visible</t>
  </si>
  <si>
    <t>an</t>
  </si>
  <si>
    <t>https://www.youtube.com/watch?v=D4j2rWBdBTQ</t>
  </si>
  <si>
    <t>https://www.youtube.com/watch?v=YOeW8UIWJRQ</t>
  </si>
  <si>
    <t>Skicka HR-data till M$</t>
  </si>
  <si>
    <t>Q1</t>
  </si>
  <si>
    <t>Q2</t>
  </si>
  <si>
    <t>Q3</t>
  </si>
  <si>
    <t>Q4</t>
  </si>
  <si>
    <t>When</t>
  </si>
  <si>
    <t>BYROW</t>
  </si>
  <si>
    <t>En lambda/rad</t>
  </si>
  <si>
    <t>MAP</t>
  </si>
  <si>
    <t>En lambda/cell</t>
  </si>
  <si>
    <t>SCAN</t>
  </si>
  <si>
    <t>Interim aggregering</t>
  </si>
  <si>
    <t>REDUCE</t>
  </si>
  <si>
    <t>Returnerar slutresultatet</t>
  </si>
  <si>
    <t>^D</t>
  </si>
  <si>
    <t>Celina</t>
  </si>
  <si>
    <t>AI - don't give a sheet!</t>
  </si>
  <si>
    <t>+Kalle Q4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</si>
</sst>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rgb="FFFA7D00"/>
      <name val="Aptos Narrow"/>
      <family val="2"/>
      <scheme val="minor"/>
    </font>
    <font>
      <i/>
      <sz val="11"/>
      <color rgb="FF7F7F7F"/>
      <name val="Aptos Narrow"/>
      <family val="2"/>
      <scheme val="minor"/>
    </font>
    <font>
      <sz val="11"/>
      <color rgb="FF3F3F76"/>
      <name val="Aptos Narrow"/>
      <family val="2"/>
      <scheme val="minor"/>
    </font>
    <font>
      <b/>
      <sz val="11"/>
      <color theme="1"/>
      <name val="Aptos Narrow"/>
      <family val="2"/>
      <scheme val="minor"/>
    </font>
    <font>
      <sz val="11"/>
      <color theme="1"/>
      <name val="Aptos Narrow"/>
      <family val="2"/>
      <scheme val="minor"/>
    </font>
    <font>
      <i/>
      <sz val="10"/>
      <color rgb="FF7F7F7F"/>
      <name val="Aptos Narrow"/>
      <family val="2"/>
      <scheme val="minor"/>
    </font>
    <font>
      <sz val="11"/>
      <color rgb="FF006100"/>
      <name val="Aptos Narrow"/>
      <family val="2"/>
      <scheme val="minor"/>
    </font>
    <font>
      <sz val="11"/>
      <color rgb="FF9C5700"/>
      <name val="Aptos Narrow"/>
      <family val="2"/>
      <scheme val="minor"/>
    </font>
  </fonts>
  <fills count="7">
    <fill>
      <patternFill patternType="none"/>
    </fill>
    <fill>
      <patternFill patternType="gray125"/>
    </fill>
    <fill>
      <patternFill patternType="solid">
        <fgColor rgb="FFF2F2F2"/>
      </patternFill>
    </fill>
    <fill>
      <patternFill patternType="solid">
        <fgColor rgb="FFFFCC99"/>
      </patternFill>
    </fill>
    <fill>
      <patternFill patternType="solid">
        <fgColor rgb="FFFFFFCC"/>
      </patternFill>
    </fill>
    <fill>
      <patternFill patternType="solid">
        <fgColor rgb="FFC6EFCE"/>
      </patternFill>
    </fill>
    <fill>
      <patternFill patternType="solid">
        <fgColor rgb="FFFFEB9C"/>
      </patternFill>
    </fill>
  </fills>
  <borders count="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8">
    <xf numFmtId="0" fontId="0" fillId="0" borderId="0"/>
    <xf numFmtId="0" fontId="1" fillId="2" borderId="1" applyNumberFormat="0" applyAlignment="0" applyProtection="0"/>
    <xf numFmtId="0" fontId="2" fillId="0" borderId="0" applyNumberFormat="0" applyFill="0" applyBorder="0" applyAlignment="0" applyProtection="0"/>
    <xf numFmtId="0" fontId="3" fillId="3" borderId="1" applyNumberFormat="0" applyAlignment="0" applyProtection="0"/>
    <xf numFmtId="0" fontId="4" fillId="0" borderId="2" applyNumberFormat="0" applyFill="0" applyAlignment="0" applyProtection="0"/>
    <xf numFmtId="0" fontId="5" fillId="4" borderId="3" applyNumberFormat="0" applyFont="0" applyAlignment="0" applyProtection="0"/>
    <xf numFmtId="0" fontId="7" fillId="5" borderId="0" applyNumberFormat="0" applyBorder="0" applyAlignment="0" applyProtection="0"/>
    <xf numFmtId="0" fontId="8" fillId="6" borderId="0" applyNumberFormat="0" applyBorder="0" applyAlignment="0" applyProtection="0"/>
  </cellStyleXfs>
  <cellXfs count="15">
    <xf numFmtId="0" fontId="0" fillId="0" borderId="0" xfId="0"/>
    <xf numFmtId="0" fontId="1" fillId="2" borderId="1" xfId="1"/>
    <xf numFmtId="0" fontId="2" fillId="0" borderId="0" xfId="2"/>
    <xf numFmtId="0" fontId="2" fillId="0" borderId="0" xfId="2" applyAlignment="1">
      <alignment horizontal="right"/>
    </xf>
    <xf numFmtId="0" fontId="3" fillId="3" borderId="1" xfId="3"/>
    <xf numFmtId="0" fontId="4" fillId="0" borderId="2" xfId="4"/>
    <xf numFmtId="0" fontId="6" fillId="0" borderId="0" xfId="2" applyFont="1"/>
    <xf numFmtId="0" fontId="0" fillId="4" borderId="3" xfId="5" applyFont="1"/>
    <xf numFmtId="0" fontId="6" fillId="4" borderId="3" xfId="5" applyFont="1"/>
    <xf numFmtId="0" fontId="2" fillId="0" borderId="0" xfId="2" quotePrefix="1"/>
    <xf numFmtId="0" fontId="7" fillId="5" borderId="0" xfId="6"/>
    <xf numFmtId="0" fontId="7" fillId="5" borderId="1" xfId="6" applyBorder="1"/>
    <xf numFmtId="0" fontId="8" fillId="6" borderId="0" xfId="7"/>
    <xf numFmtId="0" fontId="4" fillId="0" borderId="0" xfId="0" applyFont="1"/>
    <xf numFmtId="0" fontId="7" fillId="5" borderId="3" xfId="6" applyBorder="1"/>
  </cellXfs>
  <cellStyles count="8">
    <cellStyle name="Calculation" xfId="1" builtinId="22"/>
    <cellStyle name="Explanatory Text" xfId="2" builtinId="53"/>
    <cellStyle name="Good" xfId="6" builtinId="26"/>
    <cellStyle name="Input" xfId="3" builtinId="20"/>
    <cellStyle name="Neutral" xfId="7" builtinId="28"/>
    <cellStyle name="Normal" xfId="0" builtinId="0"/>
    <cellStyle name="Note" xfId="5" builtinId="10"/>
    <cellStyle name="Total" xfId="4" builtinId="25"/>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15</xdr:col>
      <xdr:colOff>407612</xdr:colOff>
      <xdr:row>8</xdr:row>
      <xdr:rowOff>153969</xdr:rowOff>
    </xdr:from>
    <xdr:to>
      <xdr:col>18</xdr:col>
      <xdr:colOff>417030</xdr:colOff>
      <xdr:row>22</xdr:row>
      <xdr:rowOff>176263</xdr:rowOff>
    </xdr:to>
    <mc:AlternateContent xmlns:mc="http://schemas.openxmlformats.org/markup-compatibility/2006" xmlns:sle15="http://schemas.microsoft.com/office/drawing/2012/slicer">
      <mc:Choice Requires="sle15">
        <xdr:graphicFrame macro="">
          <xdr:nvGraphicFramePr>
            <xdr:cNvPr id="3" name="CC">
              <a:extLst>
                <a:ext uri="{FF2B5EF4-FFF2-40B4-BE49-F238E27FC236}">
                  <a16:creationId xmlns:a16="http://schemas.microsoft.com/office/drawing/2014/main" id="{0AD7B777-D98C-0F7E-9357-3F21125EA1F5}"/>
                </a:ext>
              </a:extLst>
            </xdr:cNvPr>
            <xdr:cNvGraphicFramePr/>
          </xdr:nvGraphicFramePr>
          <xdr:xfrm>
            <a:off x="0" y="0"/>
            <a:ext cx="0" cy="0"/>
          </xdr:xfrm>
          <a:graphic>
            <a:graphicData uri="http://schemas.microsoft.com/office/drawing/2010/slicer">
              <sle:slicer xmlns:sle="http://schemas.microsoft.com/office/drawing/2010/slicer" name="CC"/>
            </a:graphicData>
          </a:graphic>
        </xdr:graphicFrame>
      </mc:Choice>
      <mc:Fallback xmlns="">
        <xdr:sp macro="" textlink="">
          <xdr:nvSpPr>
            <xdr:cNvPr id="0" name=""/>
            <xdr:cNvSpPr>
              <a:spLocks noTextEdit="1"/>
            </xdr:cNvSpPr>
          </xdr:nvSpPr>
          <xdr:spPr>
            <a:xfrm>
              <a:off x="10588624" y="1630879"/>
              <a:ext cx="1836327" cy="2572604"/>
            </a:xfrm>
            <a:prstGeom prst="rect">
              <a:avLst/>
            </a:prstGeom>
            <a:solidFill>
              <a:prstClr val="white"/>
            </a:solidFill>
            <a:ln w="1">
              <a:solidFill>
                <a:prstClr val="green"/>
              </a:solidFill>
            </a:ln>
          </xdr:spPr>
          <xdr:txBody>
            <a:bodyPr vertOverflow="clip" horzOverflow="clip"/>
            <a:lstStyle/>
            <a:p>
              <a:r>
                <a:rPr lang="sv-SE"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mc:AlternateContent xmlns:mc="http://schemas.openxmlformats.org/markup-compatibility/2006">
    <mc:Choice xmlns:a14="http://schemas.microsoft.com/office/drawing/2010/main" Requires="a14">
      <xdr:twoCellAnchor editAs="oneCell">
        <xdr:from>
          <xdr:col>12</xdr:col>
          <xdr:colOff>396240</xdr:colOff>
          <xdr:row>8</xdr:row>
          <xdr:rowOff>0</xdr:rowOff>
        </xdr:from>
        <xdr:to>
          <xdr:col>14</xdr:col>
          <xdr:colOff>266700</xdr:colOff>
          <xdr:row>9</xdr:row>
          <xdr:rowOff>144780</xdr:rowOff>
        </xdr:to>
        <xdr:sp macro="" textlink="">
          <xdr:nvSpPr>
            <xdr:cNvPr id="1026" name="Text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31</xdr:row>
      <xdr:rowOff>0</xdr:rowOff>
    </xdr:from>
    <xdr:to>
      <xdr:col>1</xdr:col>
      <xdr:colOff>251460</xdr:colOff>
      <xdr:row>35</xdr:row>
      <xdr:rowOff>129540</xdr:rowOff>
    </xdr:to>
    <xdr:pic>
      <xdr:nvPicPr>
        <xdr:cNvPr id="2" name="img">
          <a:extLst>
            <a:ext uri="{FF2B5EF4-FFF2-40B4-BE49-F238E27FC236}">
              <a16:creationId xmlns:a16="http://schemas.microsoft.com/office/drawing/2014/main" id="{6C595DD4-57EF-3E5C-A60C-E846C00C9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84520"/>
          <a:ext cx="86106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C" xr10:uid="{A2EA9E0F-A46A-4A78-888C-9D9F8EAC845D}" sourceName="CC">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C" xr10:uid="{AB1FC6DA-A08A-4AC4-80CA-B93F307C012B}" cache="Slicer_CC" caption="CC"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B16D68-DA99-4AC9-838E-FCC95826A14C}" name="Table1" displayName="Table1" ref="A1:E8" totalsRowShown="0">
  <autoFilter ref="A1:E8" xr:uid="{3CB16D68-DA99-4AC9-838E-FCC95826A14C}"/>
  <tableColumns count="5">
    <tableColumn id="1" xr3:uid="{20A0DA8C-0F7E-42C7-BB19-290A34D52369}" name="Name"/>
    <tableColumn id="2" xr3:uid="{EB27CCF7-69E7-4235-B83C-BAFB653CC484}" name="CC"/>
    <tableColumn id="3" xr3:uid="{AF413B06-5020-45F0-9459-2E39B34414B7}" name="Mgr"/>
    <tableColumn id="4" xr3:uid="{61D04944-B3BA-4B06-93DA-7D648135D0BF}" name="Value"/>
    <tableColumn id="5" xr3:uid="{419DF014-C8D4-451B-8295-82B2FC150CC5}" name="Visible" dataDxfId="0">
      <calculatedColumnFormula>_xlfn.AGGREGATE(3,5,Table1[[#This Row],[CC]])</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F30EAD-72C4-437B-AD3B-90B528EA89E1}" name="Table2" displayName="Table2" ref="A38:C50" totalsRowShown="0">
  <autoFilter ref="A38:C50" xr:uid="{FEF30EAD-72C4-437B-AD3B-90B528EA89E1}"/>
  <tableColumns count="3">
    <tableColumn id="1" xr3:uid="{3F56E4D2-06B9-48EF-B052-4117706B52E4}" name="Name"/>
    <tableColumn id="2" xr3:uid="{1A0CD294-507A-4345-9EF8-606364041993}" name="When"/>
    <tableColumn id="3" xr3:uid="{022FB66B-25FF-4DC0-BCB0-8967F1F456D4}" name="Valu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vmlDrawing" Target="../drawings/vmlDrawing1.vml"/><Relationship Id="rId7"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1D5AA-705D-42BC-BD33-225C6EDE037D}">
  <sheetPr codeName="Sheet1"/>
  <dimension ref="A1:AF72"/>
  <sheetViews>
    <sheetView tabSelected="1" topLeftCell="A41" zoomScaleNormal="100" workbookViewId="0">
      <selection activeCell="C55" sqref="C55"/>
    </sheetView>
  </sheetViews>
  <sheetFormatPr defaultRowHeight="14.4" x14ac:dyDescent="0.3"/>
  <cols>
    <col min="2" max="2" width="12.44140625" bestFit="1" customWidth="1"/>
    <col min="3" max="3" width="15.6640625" bestFit="1" customWidth="1"/>
    <col min="4" max="4" width="5.21875" bestFit="1" customWidth="1"/>
    <col min="5" max="5" width="19" customWidth="1"/>
    <col min="6" max="6" width="4.5546875" customWidth="1"/>
    <col min="7" max="7" width="10.33203125" bestFit="1" customWidth="1"/>
  </cols>
  <sheetData>
    <row r="1" spans="1:20" x14ac:dyDescent="0.3">
      <c r="A1" t="s">
        <v>0</v>
      </c>
      <c r="B1" t="s">
        <v>1</v>
      </c>
      <c r="C1" t="s">
        <v>2</v>
      </c>
      <c r="D1" t="s">
        <v>3</v>
      </c>
      <c r="E1" t="s">
        <v>17</v>
      </c>
      <c r="P1" s="2"/>
    </row>
    <row r="2" spans="1:20" ht="15" thickBot="1" x14ac:dyDescent="0.35">
      <c r="A2" t="s">
        <v>4</v>
      </c>
      <c r="B2" t="s">
        <v>5</v>
      </c>
      <c r="C2" t="s">
        <v>4</v>
      </c>
      <c r="D2">
        <v>2</v>
      </c>
      <c r="E2">
        <f>_xlfn.AGGREGATE(3,5,Table1[[#This Row],[CC]])</f>
        <v>1</v>
      </c>
      <c r="H2" s="3" t="str">
        <f ca="1">_xlfn.FORMULATEXT(H3)</f>
        <v>=UNIQUE(Table1[CC])</v>
      </c>
      <c r="I2" s="2" t="str">
        <f ca="1">_xlfn.FORMULATEXT(I3)</f>
        <v>=SUMIFS(Table1[Value];Table1[CC];H3#)</v>
      </c>
      <c r="P2" s="4" t="s">
        <v>18</v>
      </c>
      <c r="R2" s="5">
        <f ca="1">SUM(S:S)</f>
        <v>690</v>
      </c>
    </row>
    <row r="3" spans="1:20" ht="15" thickTop="1" x14ac:dyDescent="0.3">
      <c r="A3" t="s">
        <v>6</v>
      </c>
      <c r="B3" t="s">
        <v>5</v>
      </c>
      <c r="C3" t="s">
        <v>4</v>
      </c>
      <c r="D3">
        <v>4</v>
      </c>
      <c r="E3">
        <f>_xlfn.AGGREGATE(3,5,Table1[[#This Row],[CC]])</f>
        <v>1</v>
      </c>
      <c r="H3" s="1" t="str" cm="1">
        <f t="array" ref="H3:H8">_xlfn.UNIQUE(Table1[CC])</f>
        <v>A</v>
      </c>
      <c r="I3" s="1" cm="1">
        <f t="array" ref="I3:I8">SUMIFS(Table1[Value],Table1[CC],_xlfn.ANCHORARRAY(H3))</f>
        <v>6</v>
      </c>
    </row>
    <row r="4" spans="1:20" x14ac:dyDescent="0.3">
      <c r="A4" t="s">
        <v>7</v>
      </c>
      <c r="B4" t="s">
        <v>15</v>
      </c>
      <c r="C4" t="s">
        <v>7</v>
      </c>
      <c r="D4">
        <v>6</v>
      </c>
      <c r="E4">
        <f>_xlfn.AGGREGATE(3,5,Table1[[#This Row],[CC]])</f>
        <v>1</v>
      </c>
      <c r="H4" t="str">
        <v>Q</v>
      </c>
      <c r="I4">
        <v>6</v>
      </c>
    </row>
    <row r="5" spans="1:20" x14ac:dyDescent="0.3">
      <c r="A5" t="s">
        <v>8</v>
      </c>
      <c r="B5" t="s">
        <v>16</v>
      </c>
      <c r="C5" t="s">
        <v>8</v>
      </c>
      <c r="D5">
        <v>8</v>
      </c>
      <c r="E5">
        <f>_xlfn.AGGREGATE(3,5,Table1[[#This Row],[CC]])</f>
        <v>1</v>
      </c>
      <c r="H5" t="str">
        <v>Z</v>
      </c>
      <c r="I5">
        <v>8</v>
      </c>
      <c r="P5" s="1" t="str" cm="1">
        <f t="array" ref="P5:T9">_xlfn._xlws.FILTER(Table1[],ISNUMBER(SEARCH(P2,Table1[Name])))</f>
        <v>Anna</v>
      </c>
      <c r="Q5" t="str">
        <v>A</v>
      </c>
      <c r="R5" t="str">
        <v>Anna</v>
      </c>
      <c r="S5">
        <v>2</v>
      </c>
      <c r="T5">
        <v>1</v>
      </c>
    </row>
    <row r="6" spans="1:20" x14ac:dyDescent="0.3">
      <c r="A6" t="s">
        <v>14</v>
      </c>
      <c r="B6" t="s">
        <v>9</v>
      </c>
      <c r="C6" t="s">
        <v>8</v>
      </c>
      <c r="D6">
        <v>10</v>
      </c>
      <c r="E6">
        <f>_xlfn.AGGREGATE(3,5,Table1[[#This Row],[CC]])</f>
        <v>1</v>
      </c>
      <c r="H6" t="str">
        <v>R</v>
      </c>
      <c r="I6">
        <v>10</v>
      </c>
      <c r="P6" t="str">
        <v>Annika</v>
      </c>
      <c r="Q6" t="str">
        <v>A</v>
      </c>
      <c r="R6" t="str">
        <v>Anna</v>
      </c>
      <c r="S6">
        <v>4</v>
      </c>
      <c r="T6">
        <v>1</v>
      </c>
    </row>
    <row r="7" spans="1:20" x14ac:dyDescent="0.3">
      <c r="A7" t="s">
        <v>10</v>
      </c>
      <c r="B7" t="s">
        <v>11</v>
      </c>
      <c r="C7" t="s">
        <v>12</v>
      </c>
      <c r="D7">
        <v>12</v>
      </c>
      <c r="E7">
        <f>_xlfn.AGGREGATE(3,5,Table1[[#This Row],[CC]])</f>
        <v>1</v>
      </c>
      <c r="H7" t="str">
        <v>E</v>
      </c>
      <c r="I7">
        <v>12</v>
      </c>
      <c r="P7" t="str">
        <v>Joan</v>
      </c>
      <c r="Q7" t="str">
        <v>Q</v>
      </c>
      <c r="R7" t="str">
        <v>Joan</v>
      </c>
      <c r="S7">
        <v>6</v>
      </c>
      <c r="T7">
        <v>1</v>
      </c>
    </row>
    <row r="8" spans="1:20" x14ac:dyDescent="0.3">
      <c r="A8" t="s">
        <v>12</v>
      </c>
      <c r="B8" t="s">
        <v>13</v>
      </c>
      <c r="C8" t="s">
        <v>12</v>
      </c>
      <c r="D8">
        <v>14</v>
      </c>
      <c r="E8">
        <f>_xlfn.AGGREGATE(3,5,Table1[[#This Row],[CC]])</f>
        <v>1</v>
      </c>
      <c r="H8" t="str">
        <v>C</v>
      </c>
      <c r="I8">
        <v>14</v>
      </c>
      <c r="P8" t="str">
        <v>Jane</v>
      </c>
      <c r="Q8" t="str">
        <v>Z</v>
      </c>
      <c r="R8" t="str">
        <v>Jane</v>
      </c>
      <c r="S8">
        <v>8</v>
      </c>
      <c r="T8">
        <v>1</v>
      </c>
    </row>
    <row r="9" spans="1:20" x14ac:dyDescent="0.3">
      <c r="P9" t="str">
        <v>Amanda</v>
      </c>
      <c r="Q9" t="str">
        <v>R</v>
      </c>
      <c r="R9" t="str">
        <v>Jane</v>
      </c>
      <c r="S9">
        <v>10</v>
      </c>
      <c r="T9">
        <v>1</v>
      </c>
    </row>
    <row r="10" spans="1:20" x14ac:dyDescent="0.3">
      <c r="H10" s="2" t="str">
        <f ca="1">_xlfn.FORMULATEXT(H11)</f>
        <v>=GROUPBY(Table1[CC];Table1[Value]*Table1[Visible];SUM)</v>
      </c>
    </row>
    <row r="11" spans="1:20" x14ac:dyDescent="0.3">
      <c r="H11" s="1" t="str" cm="1">
        <f t="array" ref="H11:I17">_xlfn.GROUPBY(Table1[CC],Table1[Value]*Table1[Visible],_xleta.SUM)</f>
        <v>A</v>
      </c>
      <c r="I11">
        <v>6</v>
      </c>
    </row>
    <row r="12" spans="1:20" x14ac:dyDescent="0.3">
      <c r="H12" t="str">
        <v>C</v>
      </c>
      <c r="I12">
        <v>14</v>
      </c>
    </row>
    <row r="13" spans="1:20" x14ac:dyDescent="0.3">
      <c r="H13" t="str">
        <v>E</v>
      </c>
      <c r="I13">
        <v>12</v>
      </c>
    </row>
    <row r="14" spans="1:20" x14ac:dyDescent="0.3">
      <c r="H14" t="str">
        <v>Q</v>
      </c>
      <c r="I14">
        <v>6</v>
      </c>
    </row>
    <row r="15" spans="1:20" x14ac:dyDescent="0.3">
      <c r="H15" t="str">
        <v>R</v>
      </c>
      <c r="I15">
        <v>10</v>
      </c>
    </row>
    <row r="16" spans="1:20" x14ac:dyDescent="0.3">
      <c r="D16">
        <f>SUM(Table1[Value])</f>
        <v>56</v>
      </c>
      <c r="E16">
        <f>SUM(Table1[Visible])</f>
        <v>7</v>
      </c>
      <c r="H16" t="str">
        <v>Z</v>
      </c>
      <c r="I16">
        <v>8</v>
      </c>
    </row>
    <row r="17" spans="1:13" x14ac:dyDescent="0.3">
      <c r="H17" t="str">
        <v>Total</v>
      </c>
      <c r="I17">
        <v>56</v>
      </c>
    </row>
    <row r="18" spans="1:13" x14ac:dyDescent="0.3">
      <c r="D18" cm="1">
        <f t="array" ref="D18">SUM(Table1[Value]*Table1[Visible])</f>
        <v>56</v>
      </c>
    </row>
    <row r="19" spans="1:13" x14ac:dyDescent="0.3">
      <c r="H19" s="2" t="str">
        <f ca="1">_xlfn.FORMULATEXT(H20)</f>
        <v>=PIVOTBY(Table1[CC];Table1[Mgr];Table1[Value];SUM)</v>
      </c>
    </row>
    <row r="20" spans="1:13" x14ac:dyDescent="0.3">
      <c r="H20" s="1" t="str" cm="1">
        <f t="array" ref="H20:M27">_xlfn.PIVOTBY(Table1[CC],Table1[Mgr],Table1[Value],_xleta.SUM)</f>
        <v/>
      </c>
      <c r="I20" t="str">
        <v>Anna</v>
      </c>
      <c r="J20" t="str">
        <v>Celia</v>
      </c>
      <c r="K20" t="str">
        <v>Jane</v>
      </c>
      <c r="L20" t="str">
        <v>Joan</v>
      </c>
      <c r="M20" t="str">
        <v>Total</v>
      </c>
    </row>
    <row r="21" spans="1:13" x14ac:dyDescent="0.3">
      <c r="H21" t="str">
        <v>A</v>
      </c>
      <c r="I21">
        <v>6</v>
      </c>
      <c r="J21" t="str">
        <v/>
      </c>
      <c r="K21" t="str">
        <v/>
      </c>
      <c r="L21" t="str">
        <v/>
      </c>
      <c r="M21">
        <v>6</v>
      </c>
    </row>
    <row r="22" spans="1:13" x14ac:dyDescent="0.3">
      <c r="H22" t="str">
        <v>C</v>
      </c>
      <c r="I22" t="str">
        <v/>
      </c>
      <c r="J22">
        <v>14</v>
      </c>
      <c r="K22" t="str">
        <v/>
      </c>
      <c r="L22" t="str">
        <v/>
      </c>
      <c r="M22">
        <v>14</v>
      </c>
    </row>
    <row r="23" spans="1:13" x14ac:dyDescent="0.3">
      <c r="H23" t="str">
        <v>E</v>
      </c>
      <c r="I23" t="str">
        <v/>
      </c>
      <c r="J23">
        <v>12</v>
      </c>
      <c r="K23" t="str">
        <v/>
      </c>
      <c r="L23" t="str">
        <v/>
      </c>
      <c r="M23">
        <v>12</v>
      </c>
    </row>
    <row r="24" spans="1:13" x14ac:dyDescent="0.3">
      <c r="H24" t="str">
        <v>Q</v>
      </c>
      <c r="I24" t="str">
        <v/>
      </c>
      <c r="J24" t="str">
        <v/>
      </c>
      <c r="K24" t="str">
        <v/>
      </c>
      <c r="L24">
        <v>6</v>
      </c>
      <c r="M24">
        <v>6</v>
      </c>
    </row>
    <row r="25" spans="1:13" x14ac:dyDescent="0.3">
      <c r="H25" t="str">
        <v>R</v>
      </c>
      <c r="I25" t="str">
        <v/>
      </c>
      <c r="J25" t="str">
        <v/>
      </c>
      <c r="K25">
        <v>10</v>
      </c>
      <c r="L25" t="str">
        <v/>
      </c>
      <c r="M25">
        <v>10</v>
      </c>
    </row>
    <row r="26" spans="1:13" x14ac:dyDescent="0.3">
      <c r="H26" t="str">
        <v>Z</v>
      </c>
      <c r="I26" t="str">
        <v/>
      </c>
      <c r="J26" t="str">
        <v/>
      </c>
      <c r="K26">
        <v>8</v>
      </c>
      <c r="L26" t="str">
        <v/>
      </c>
      <c r="M26">
        <v>8</v>
      </c>
    </row>
    <row r="27" spans="1:13" x14ac:dyDescent="0.3">
      <c r="H27" t="str">
        <v>Total</v>
      </c>
      <c r="I27">
        <v>6</v>
      </c>
      <c r="J27">
        <v>26</v>
      </c>
      <c r="K27">
        <v>18</v>
      </c>
      <c r="L27">
        <v>6</v>
      </c>
      <c r="M27">
        <v>56</v>
      </c>
    </row>
    <row r="29" spans="1:13" x14ac:dyDescent="0.3">
      <c r="A29" s="2" t="s">
        <v>19</v>
      </c>
    </row>
    <row r="30" spans="1:13" x14ac:dyDescent="0.3">
      <c r="A30" s="2" t="s">
        <v>20</v>
      </c>
      <c r="E30" t="s">
        <v>21</v>
      </c>
    </row>
    <row r="33" spans="1:12" x14ac:dyDescent="0.3">
      <c r="C33" t="s">
        <v>37</v>
      </c>
    </row>
    <row r="38" spans="1:12" x14ac:dyDescent="0.3">
      <c r="A38" t="s">
        <v>0</v>
      </c>
      <c r="B38" t="s">
        <v>26</v>
      </c>
      <c r="C38" t="s">
        <v>3</v>
      </c>
    </row>
    <row r="39" spans="1:12" x14ac:dyDescent="0.3">
      <c r="A39" t="s">
        <v>14</v>
      </c>
      <c r="B39" t="s">
        <v>22</v>
      </c>
      <c r="C39">
        <v>6</v>
      </c>
      <c r="H39" s="1" t="str" cm="1">
        <f t="array" ref="H39:L42">_xlfn.PIVOTBY(Table2[Name],Table2[When],Table2[Value],_xleta.SUM,,0,,0)</f>
        <v/>
      </c>
      <c r="I39" t="str">
        <v>Q1</v>
      </c>
      <c r="J39" t="str">
        <v>Q2</v>
      </c>
      <c r="K39" t="str">
        <v>Q3</v>
      </c>
      <c r="L39" t="str">
        <v>Q4</v>
      </c>
    </row>
    <row r="40" spans="1:12" x14ac:dyDescent="0.3">
      <c r="A40" t="s">
        <v>4</v>
      </c>
      <c r="B40" t="s">
        <v>22</v>
      </c>
      <c r="C40">
        <v>14</v>
      </c>
      <c r="H40" t="str">
        <v>Amanda</v>
      </c>
      <c r="I40">
        <v>6</v>
      </c>
      <c r="J40">
        <v>6</v>
      </c>
      <c r="K40">
        <v>56</v>
      </c>
      <c r="L40">
        <v>51</v>
      </c>
    </row>
    <row r="41" spans="1:12" x14ac:dyDescent="0.3">
      <c r="A41" t="s">
        <v>36</v>
      </c>
      <c r="B41" t="s">
        <v>22</v>
      </c>
      <c r="C41">
        <v>12</v>
      </c>
      <c r="H41" t="str">
        <v>Anna</v>
      </c>
      <c r="I41">
        <v>14</v>
      </c>
      <c r="J41">
        <v>10</v>
      </c>
      <c r="K41">
        <v>44</v>
      </c>
      <c r="L41">
        <v>2</v>
      </c>
    </row>
    <row r="42" spans="1:12" x14ac:dyDescent="0.3">
      <c r="A42" t="s">
        <v>14</v>
      </c>
      <c r="B42" t="s">
        <v>23</v>
      </c>
      <c r="C42">
        <v>6</v>
      </c>
      <c r="H42" t="str">
        <v>Celina</v>
      </c>
      <c r="I42">
        <v>12</v>
      </c>
      <c r="J42">
        <v>8</v>
      </c>
      <c r="K42">
        <v>22</v>
      </c>
      <c r="L42">
        <v>17</v>
      </c>
    </row>
    <row r="43" spans="1:12" x14ac:dyDescent="0.3">
      <c r="A43" t="s">
        <v>4</v>
      </c>
      <c r="B43" t="s">
        <v>23</v>
      </c>
      <c r="C43">
        <v>10</v>
      </c>
    </row>
    <row r="44" spans="1:12" x14ac:dyDescent="0.3">
      <c r="A44" t="s">
        <v>36</v>
      </c>
      <c r="B44" t="s">
        <v>23</v>
      </c>
      <c r="C44">
        <v>8</v>
      </c>
    </row>
    <row r="45" spans="1:12" x14ac:dyDescent="0.3">
      <c r="A45" t="s">
        <v>14</v>
      </c>
      <c r="B45" t="s">
        <v>24</v>
      </c>
      <c r="C45">
        <v>56</v>
      </c>
    </row>
    <row r="46" spans="1:12" x14ac:dyDescent="0.3">
      <c r="A46" t="s">
        <v>4</v>
      </c>
      <c r="B46" t="s">
        <v>24</v>
      </c>
      <c r="C46">
        <v>44</v>
      </c>
    </row>
    <row r="47" spans="1:12" x14ac:dyDescent="0.3">
      <c r="A47" t="s">
        <v>36</v>
      </c>
      <c r="B47" t="s">
        <v>24</v>
      </c>
      <c r="C47">
        <v>22</v>
      </c>
    </row>
    <row r="48" spans="1:12" x14ac:dyDescent="0.3">
      <c r="A48" t="s">
        <v>14</v>
      </c>
      <c r="B48" t="s">
        <v>25</v>
      </c>
      <c r="C48">
        <v>51</v>
      </c>
    </row>
    <row r="49" spans="1:32" x14ac:dyDescent="0.3">
      <c r="A49" t="s">
        <v>4</v>
      </c>
      <c r="B49" t="s">
        <v>25</v>
      </c>
      <c r="C49">
        <v>2</v>
      </c>
    </row>
    <row r="50" spans="1:32" x14ac:dyDescent="0.3">
      <c r="A50" t="s">
        <v>36</v>
      </c>
      <c r="B50" t="s">
        <v>25</v>
      </c>
      <c r="C50">
        <v>17</v>
      </c>
      <c r="I50" s="1" t="str" cm="1">
        <f t="array" ref="I50:L50">TRANSPOSE(_xlfn.UNIQUE(Table2[When]))</f>
        <v>Q1</v>
      </c>
      <c r="J50" t="str">
        <v>Q2</v>
      </c>
      <c r="K50" t="str">
        <v>Q3</v>
      </c>
      <c r="L50" t="str">
        <v>Q4</v>
      </c>
    </row>
    <row r="51" spans="1:32" x14ac:dyDescent="0.3">
      <c r="H51" s="1" t="str" cm="1">
        <f t="array" ref="H51:H53">_xlfn.UNIQUE(Table2[Name])</f>
        <v>Amanda</v>
      </c>
      <c r="I51" s="1" cm="1">
        <f t="array" ref="I51:L53">SUMIFS(Table2[Value],Table2[Name],_xlfn.ANCHORARRAY(H51),Table2[When],_xlfn.ANCHORARRAY(I50))</f>
        <v>6</v>
      </c>
      <c r="J51">
        <v>6</v>
      </c>
      <c r="K51">
        <v>56</v>
      </c>
      <c r="L51">
        <v>51</v>
      </c>
    </row>
    <row r="52" spans="1:32" x14ac:dyDescent="0.3">
      <c r="H52" t="str">
        <v>Anna</v>
      </c>
      <c r="I52">
        <v>14</v>
      </c>
      <c r="J52">
        <v>10</v>
      </c>
      <c r="K52">
        <v>44</v>
      </c>
      <c r="L52">
        <v>2</v>
      </c>
    </row>
    <row r="53" spans="1:32" x14ac:dyDescent="0.3">
      <c r="H53" t="str">
        <v>Celina</v>
      </c>
      <c r="I53">
        <v>12</v>
      </c>
      <c r="J53">
        <v>8</v>
      </c>
      <c r="K53">
        <v>22</v>
      </c>
      <c r="L53">
        <v>17</v>
      </c>
    </row>
    <row r="54" spans="1:32" x14ac:dyDescent="0.3">
      <c r="E54" s="6" t="str">
        <f ca="1">_xlfn.FORMULATEXT(E55)</f>
        <v>=BYROW(D55#;LAMBDA(r;TEXTJOIN("|";1;FILTER(Table2[Value];Table2[Name]=r))))</v>
      </c>
      <c r="N54" s="2" t="str">
        <f ca="1">_xlfn.FORMULATEXT(N55)</f>
        <v>=BYROW($I$51#;LAMBDA(r;SUM(r)*125%))</v>
      </c>
    </row>
    <row r="55" spans="1:32" x14ac:dyDescent="0.3">
      <c r="A55" t="s">
        <v>28</v>
      </c>
      <c r="C55" s="10" t="s">
        <v>27</v>
      </c>
      <c r="D55" s="1" t="str" cm="1">
        <f t="array" ref="D55:D57">_xlfn.ANCHORARRAY($H$51)</f>
        <v>Amanda</v>
      </c>
      <c r="E55" s="1" t="str" cm="1">
        <f t="array" ref="E55:E57">_xlfn.BYROW(_xlfn.ANCHORARRAY(D55),_xlfn.LAMBDA(_xlpm.r,_xlfn.TEXTJOIN("|",1,_xlfn._xlws.FILTER(Table2[Value],Table2[Name]=_xlpm.r))))</f>
        <v>6|6|56|51</v>
      </c>
      <c r="F55" s="7" cm="1">
        <f t="array" ref="F55:F58">_xlfn._xlws.FILTER(Table2[Value],Table2[Name]=D55)</f>
        <v>6</v>
      </c>
      <c r="H55" s="8" t="str">
        <f ca="1">_xlfn.FORMULATEXT(F55)</f>
        <v>=FILTER(Table2[Value];Table2[Name]=D55)</v>
      </c>
      <c r="N55" s="11" cm="1">
        <f t="array" ref="N55:N57">_xlfn.BYROW(_xlfn.ANCHORARRAY($I$51),_xlfn.LAMBDA(_xlpm.r,SUM(_xlpm.r)*125%))</f>
        <v>148.75</v>
      </c>
    </row>
    <row r="56" spans="1:32" x14ac:dyDescent="0.3">
      <c r="D56" t="str">
        <v>Anna</v>
      </c>
      <c r="E56" t="str">
        <v>14|10|44|2</v>
      </c>
      <c r="F56">
        <v>6</v>
      </c>
      <c r="N56">
        <v>87.5</v>
      </c>
    </row>
    <row r="57" spans="1:32" x14ac:dyDescent="0.3">
      <c r="D57" t="str">
        <v>Celina</v>
      </c>
      <c r="E57" t="str">
        <v>12|8|22|17</v>
      </c>
      <c r="F57">
        <v>56</v>
      </c>
      <c r="N57">
        <v>73.75</v>
      </c>
    </row>
    <row r="58" spans="1:32" ht="15" thickBot="1" x14ac:dyDescent="0.35">
      <c r="F58">
        <v>51</v>
      </c>
      <c r="N58" s="5">
        <f>SUM(_xlfn.ANCHORARRAY(N55))</f>
        <v>310</v>
      </c>
    </row>
    <row r="59" spans="1:32" ht="15" thickTop="1" x14ac:dyDescent="0.3">
      <c r="E59" s="6" t="str">
        <f ca="1">_xlfn.FORMULATEXT(E60)</f>
        <v>=MAP(D55#;LAMBDA(c;TEXTJOIN("|";1;FILTER(Table2[Value];Table2[Name]=c))))</v>
      </c>
      <c r="N59" s="12" t="str">
        <f ca="1">_xlfn.FORMULATEXT(N60)</f>
        <v>=MAP($I$51#;LAMBDA(c;SUM(c)*125%))</v>
      </c>
      <c r="S59" s="10" t="str">
        <f ca="1">_xlfn.FORMULATEXT(S60)</f>
        <v>=SCAN(0;$I$51#;LAMBDA(a;c;SUM(c)*125%))</v>
      </c>
      <c r="X59" s="2" t="str">
        <f ca="1">_xlfn.FORMULATEXT(X60)</f>
        <v>=$I$51#*125%</v>
      </c>
      <c r="AC59" s="2" t="str">
        <f ca="1">_xlfn.FORMULATEXT(AC60)</f>
        <v>=MAKEARRAY(ROWS($I$51#);COLUMNS($I$51#);LAMBDA(r;c;INDEX($I$51#;r;c)*125%))</v>
      </c>
    </row>
    <row r="60" spans="1:32" x14ac:dyDescent="0.3">
      <c r="A60" t="s">
        <v>30</v>
      </c>
      <c r="C60" t="s">
        <v>29</v>
      </c>
      <c r="D60" s="1" t="str" cm="1">
        <f t="array" ref="D60:D62">_xlfn.ANCHORARRAY($H$51)</f>
        <v>Amanda</v>
      </c>
      <c r="E60" s="1" t="str" cm="1">
        <f t="array" ref="E60:E62">_xlfn.MAP(_xlfn.ANCHORARRAY(D55),_xlfn.LAMBDA(_xlpm.c,_xlfn.TEXTJOIN("|",1,_xlfn._xlws.FILTER(Table2[Value],Table2[Name]=_xlpm.c))))</f>
        <v>6|6|56|51</v>
      </c>
      <c r="F60" s="7" t="str" cm="1">
        <f t="array" ref="F60">_xlfn.TEXTJOIN("|",1,_xlfn._xlws.FILTER(Table2[Value],Table2[Name]=D55))</f>
        <v>6|6|56|51</v>
      </c>
      <c r="H60" s="8" t="str">
        <f ca="1">_xlfn.FORMULATEXT(F60)</f>
        <v>=TEXTJOIN("|";1;FILTER(Table2[Value];Table2[Name]=D55))</v>
      </c>
      <c r="N60" s="1" cm="1">
        <f t="array" ref="N60:Q62">_xlfn.MAP(_xlfn.ANCHORARRAY($I$51),_xlfn.LAMBDA(_xlpm.c,SUM(_xlpm.c)*125%))</f>
        <v>7.5</v>
      </c>
      <c r="O60">
        <v>7.5</v>
      </c>
      <c r="P60">
        <v>70</v>
      </c>
      <c r="Q60">
        <v>63.75</v>
      </c>
      <c r="S60" s="1" cm="1">
        <f t="array" ref="S60:V62">_xlfn.SCAN(0,_xlfn.ANCHORARRAY($I$51),_xlfn.LAMBDA(_xlpm.a,_xlpm.c,SUM(_xlpm.c)*125%))</f>
        <v>7.5</v>
      </c>
      <c r="T60">
        <v>7.5</v>
      </c>
      <c r="U60">
        <v>70</v>
      </c>
      <c r="V60">
        <v>63.75</v>
      </c>
      <c r="X60" s="1" cm="1">
        <f t="array" ref="X60:AA62">_xlfn.ANCHORARRAY($I$51)*125%</f>
        <v>7.5</v>
      </c>
      <c r="Y60">
        <v>7.5</v>
      </c>
      <c r="Z60">
        <v>70</v>
      </c>
      <c r="AA60">
        <v>63.75</v>
      </c>
      <c r="AC60" s="1" cm="1">
        <f t="array" ref="AC60:AF62">_xlfn.MAKEARRAY(ROWS(_xlfn.ANCHORARRAY($I$51)),COLUMNS(_xlfn.ANCHORARRAY($I$51)),_xlfn.LAMBDA(_xlpm.r,_xlpm.c,INDEX(_xlfn.ANCHORARRAY($I$51),_xlpm.r,_xlpm.c)*125%))</f>
        <v>7.5</v>
      </c>
      <c r="AD60">
        <v>7.5</v>
      </c>
      <c r="AE60">
        <v>70</v>
      </c>
      <c r="AF60">
        <v>63.75</v>
      </c>
    </row>
    <row r="61" spans="1:32" x14ac:dyDescent="0.3">
      <c r="D61" t="str">
        <v>Anna</v>
      </c>
      <c r="E61" t="str">
        <v>14|10|44|2</v>
      </c>
      <c r="F61" t="s">
        <v>35</v>
      </c>
      <c r="G61" s="9" t="s">
        <v>38</v>
      </c>
      <c r="N61">
        <v>17.5</v>
      </c>
      <c r="O61">
        <v>12.5</v>
      </c>
      <c r="P61">
        <v>55</v>
      </c>
      <c r="Q61">
        <v>2.5</v>
      </c>
      <c r="S61">
        <v>17.5</v>
      </c>
      <c r="T61">
        <v>12.5</v>
      </c>
      <c r="U61">
        <v>55</v>
      </c>
      <c r="V61">
        <v>2.5</v>
      </c>
      <c r="X61">
        <v>17.5</v>
      </c>
      <c r="Y61">
        <v>12.5</v>
      </c>
      <c r="Z61">
        <v>55</v>
      </c>
      <c r="AA61">
        <v>2.5</v>
      </c>
      <c r="AC61">
        <v>17.5</v>
      </c>
      <c r="AD61">
        <v>12.5</v>
      </c>
      <c r="AE61">
        <v>55</v>
      </c>
      <c r="AF61">
        <v>2.5</v>
      </c>
    </row>
    <row r="62" spans="1:32" x14ac:dyDescent="0.3">
      <c r="D62" t="str">
        <v>Celina</v>
      </c>
      <c r="E62" t="str">
        <v>12|8|22|17</v>
      </c>
      <c r="F62" s="7" t="str" cm="1">
        <f t="array" ref="F62">_xlfn.LAMBDA(_xlpm.r,_xlfn.TEXTJOIN("|",1,_xlfn._xlws.FILTER(Table2[Value],Table2[Name]=_xlpm.r)))(D55)</f>
        <v>6|6|56|51</v>
      </c>
      <c r="H62" s="8" t="str">
        <f ca="1">_xlfn.FORMULATEXT(F62)</f>
        <v>=LAMBDA(r;TEXTJOIN("|";1;FILTER(Table2[Value];Table2[Name]=r)))(D55)</v>
      </c>
      <c r="N62">
        <v>15</v>
      </c>
      <c r="O62">
        <v>10</v>
      </c>
      <c r="P62">
        <v>27.5</v>
      </c>
      <c r="Q62">
        <v>21.25</v>
      </c>
      <c r="S62">
        <v>15</v>
      </c>
      <c r="T62">
        <v>10</v>
      </c>
      <c r="U62">
        <v>27.5</v>
      </c>
      <c r="V62">
        <v>21.25</v>
      </c>
      <c r="X62">
        <v>15</v>
      </c>
      <c r="Y62">
        <v>10</v>
      </c>
      <c r="Z62">
        <v>27.5</v>
      </c>
      <c r="AA62">
        <v>21.25</v>
      </c>
      <c r="AC62">
        <v>15</v>
      </c>
      <c r="AD62">
        <v>10</v>
      </c>
      <c r="AE62">
        <v>27.5</v>
      </c>
      <c r="AF62">
        <v>21.25</v>
      </c>
    </row>
    <row r="63" spans="1:32" ht="15" thickBot="1" x14ac:dyDescent="0.35">
      <c r="N63" s="5">
        <f>SUM(_xlfn.ANCHORARRAY(N60))</f>
        <v>310</v>
      </c>
      <c r="S63" s="5">
        <f>SUM(_xlfn.ANCHORARRAY(S60))</f>
        <v>310</v>
      </c>
      <c r="X63" s="5">
        <f>SUM(_xlfn.ANCHORARRAY(X60))</f>
        <v>310</v>
      </c>
      <c r="AC63" s="5">
        <f>SUM(_xlfn.ANCHORARRAY(AC60))</f>
        <v>310</v>
      </c>
    </row>
    <row r="64" spans="1:32" ht="15" thickTop="1" x14ac:dyDescent="0.3">
      <c r="E64" s="6" t="str">
        <f ca="1">_xlfn.FORMULATEXT(E65)</f>
        <v>=SCAN("";D55#;LAMBDA(a;c;TEXTJOIN("|";1;FILTER(Table2[Value];Table2[Name]=c))))</v>
      </c>
      <c r="N64" s="2" t="str">
        <f ca="1">_xlfn.FORMULATEXT(N65)</f>
        <v>=SCAN(0;$I$51#;LAMBDA(a;c;a+SUM(c)*125%))</v>
      </c>
    </row>
    <row r="65" spans="1:19" x14ac:dyDescent="0.3">
      <c r="A65" t="s">
        <v>30</v>
      </c>
      <c r="C65" s="10" t="s">
        <v>31</v>
      </c>
      <c r="D65" s="1" t="str" cm="1">
        <f t="array" ref="D65:D67">_xlfn.ANCHORARRAY($H$51)</f>
        <v>Amanda</v>
      </c>
      <c r="E65" s="1" t="str" cm="1">
        <f t="array" ref="E65:E67">_xlfn.SCAN("",_xlfn.ANCHORARRAY(D55),_xlfn.LAMBDA(_xlpm.a,_xlpm.c,_xlfn.TEXTJOIN("|",1,_xlfn._xlws.FILTER(Table2[Value],Table2[Name]=_xlpm.c))))</f>
        <v>6|6|56|51</v>
      </c>
      <c r="N65" s="11" cm="1">
        <f t="array" ref="N65:Q67">_xlfn.SCAN(0,_xlfn.ANCHORARRAY($I$51),_xlfn.LAMBDA(_xlpm.a,_xlpm.c,_xlpm.a+SUM(_xlpm.c)*125%))</f>
        <v>7.5</v>
      </c>
      <c r="O65">
        <v>15</v>
      </c>
      <c r="P65">
        <v>85</v>
      </c>
      <c r="Q65">
        <v>148.75</v>
      </c>
    </row>
    <row r="66" spans="1:19" x14ac:dyDescent="0.3">
      <c r="A66" t="s">
        <v>32</v>
      </c>
      <c r="D66" t="str">
        <v>Anna</v>
      </c>
      <c r="E66" t="str">
        <v>14|10|44|2</v>
      </c>
      <c r="N66">
        <v>166.25</v>
      </c>
      <c r="O66">
        <v>178.75</v>
      </c>
      <c r="P66">
        <v>233.75</v>
      </c>
      <c r="Q66">
        <v>236.25</v>
      </c>
    </row>
    <row r="67" spans="1:19" x14ac:dyDescent="0.3">
      <c r="D67" t="str">
        <v>Celina</v>
      </c>
      <c r="E67" t="str">
        <v>12|8|22|17</v>
      </c>
      <c r="N67">
        <v>251.25</v>
      </c>
      <c r="O67">
        <v>261.25</v>
      </c>
      <c r="P67">
        <v>288.75</v>
      </c>
      <c r="Q67" s="13">
        <v>310</v>
      </c>
    </row>
    <row r="69" spans="1:19" x14ac:dyDescent="0.3">
      <c r="E69" s="6" t="str">
        <f ca="1">_xlfn.FORMULATEXT(E70)</f>
        <v>=DROP(REDUCE("";D55#;LAMBDA(a;c;VSTACK(a;TEXTJOIN("|";1;FILTER(Table2[Value];Table2[Name]=c)))));1)</v>
      </c>
      <c r="N69" s="2" t="str">
        <f ca="1">_xlfn.FORMULATEXT(N70)</f>
        <v>=REDUCE(0;$I$51#;LAMBDA(a;c;a+SUM(c)*125%))</v>
      </c>
      <c r="S69" s="14" t="str">
        <f ca="1">_xlfn.FORMULATEXT(S70)</f>
        <v>=TAKE(SCAN(0;$I$51#;LAMBDA(a;c;a+SUM(c)*125%));-1;-1)</v>
      </c>
    </row>
    <row r="70" spans="1:19" x14ac:dyDescent="0.3">
      <c r="A70" t="s">
        <v>30</v>
      </c>
      <c r="C70" t="s">
        <v>33</v>
      </c>
      <c r="D70" s="1" t="str" cm="1">
        <f t="array" ref="D70:D72">_xlfn.ANCHORARRAY($H$51)</f>
        <v>Amanda</v>
      </c>
      <c r="E70" s="1" t="str" cm="1">
        <f t="array" ref="E70:E72">_xlfn.DROP(_xlfn.REDUCE("",_xlfn.ANCHORARRAY(D55),_xlfn.LAMBDA(_xlpm.a,_xlpm.c,_xlfn.VSTACK(_xlpm.a,_xlfn.TEXTJOIN("|",1,_xlfn._xlws.FILTER(Table2[Value],Table2[Name]=_xlpm.c))))),1)</f>
        <v>6|6|56|51</v>
      </c>
      <c r="N70" s="1" cm="1">
        <f t="array" ref="N70">_xlfn.REDUCE(0,_xlfn.ANCHORARRAY($I$51),_xlfn.LAMBDA(_xlpm.a,_xlpm.c,_xlpm.a+SUM(_xlpm.c)*125%))</f>
        <v>310</v>
      </c>
      <c r="S70" s="1" cm="1">
        <f t="array" ref="S70">_xlfn.TAKE(_xlfn.SCAN(0,_xlfn.ANCHORARRAY($I$51),_xlfn.LAMBDA(_xlpm.a,_xlpm.c,_xlpm.a+SUM(_xlpm.c)*125%)),-1,-1)</f>
        <v>310</v>
      </c>
    </row>
    <row r="71" spans="1:19" x14ac:dyDescent="0.3">
      <c r="A71" t="s">
        <v>32</v>
      </c>
      <c r="D71" t="str">
        <v>Anna</v>
      </c>
      <c r="E71" t="str">
        <v>14|10|44|2</v>
      </c>
    </row>
    <row r="72" spans="1:19" x14ac:dyDescent="0.3">
      <c r="A72" t="s">
        <v>34</v>
      </c>
      <c r="D72" t="str">
        <v>Celina</v>
      </c>
      <c r="E72" t="str">
        <v>12|8|22|17</v>
      </c>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026" r:id="rId4" name="TextBox1">
          <controlPr defaultSize="0" autoLine="0" linkedCell="P2" r:id="rId5">
            <anchor moveWithCells="1">
              <from>
                <xdr:col>12</xdr:col>
                <xdr:colOff>396240</xdr:colOff>
                <xdr:row>8</xdr:row>
                <xdr:rowOff>0</xdr:rowOff>
              </from>
              <to>
                <xdr:col>14</xdr:col>
                <xdr:colOff>266700</xdr:colOff>
                <xdr:row>9</xdr:row>
                <xdr:rowOff>144780</xdr:rowOff>
              </to>
            </anchor>
          </controlPr>
        </control>
      </mc:Choice>
      <mc:Fallback>
        <control shapeId="1026" r:id="rId4" name="TextBox1"/>
      </mc:Fallback>
    </mc:AlternateContent>
  </controls>
  <tableParts count="2">
    <tablePart r:id="rId6"/>
    <tablePart r:id="rId7"/>
  </tableParts>
  <extLst>
    <ext xmlns:x15="http://schemas.microsoft.com/office/spreadsheetml/2010/11/main" uri="{3A4CF648-6AED-40f4-86FF-DC5316D8AED3}">
      <x14:slicerList xmlns:x14="http://schemas.microsoft.com/office/spreadsheetml/2009/9/main">
        <x14:slicer r:id="rId8"/>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Sinander</dc:creator>
  <cp:lastModifiedBy>Bo Sinander</cp:lastModifiedBy>
  <cp:lastPrinted>2024-12-11T22:09:40Z</cp:lastPrinted>
  <dcterms:created xsi:type="dcterms:W3CDTF">2024-10-10T10:06:44Z</dcterms:created>
  <dcterms:modified xsi:type="dcterms:W3CDTF">2025-02-13T17:37:57Z</dcterms:modified>
</cp:coreProperties>
</file>