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0\"/>
    </mc:Choice>
  </mc:AlternateContent>
  <xr:revisionPtr revIDLastSave="0" documentId="13_ncr:1_{ABDDF77F-1A33-4212-9F19-5A3816F151AA}" xr6:coauthVersionLast="47" xr6:coauthVersionMax="47" xr10:uidLastSave="{00000000-0000-0000-0000-000000000000}"/>
  <bookViews>
    <workbookView xWindow="-110" yWindow="-110" windowWidth="19420" windowHeight="10420" xr2:uid="{937977E4-04E7-4123-BC2F-4A3AB9DC66B1}"/>
  </bookViews>
  <sheets>
    <sheet name="Sheet1" sheetId="1" r:id="rId1"/>
  </sheets>
  <externalReferences>
    <externalReference r:id="rId2"/>
  </externalReferences>
  <definedNames>
    <definedName name="tex76y">Sheet1!$AC$6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5" i="1" a="1"/>
  <c r="D25" i="1" s="1"/>
  <c r="E25" i="1" s="1" a="1"/>
  <c r="E25" i="1" s="1"/>
  <c r="E23" i="1" s="1"/>
  <c r="H7" i="1"/>
  <c r="A23" i="1" a="1"/>
  <c r="A23" i="1" s="1"/>
  <c r="A32" i="1" a="1"/>
  <c r="A32" i="1" s="1"/>
  <c r="B31" i="1"/>
  <c r="B22" i="1"/>
  <c r="H9" i="1"/>
  <c r="H6" i="1"/>
  <c r="R5" i="1" a="1"/>
  <c r="R5" i="1" s="1"/>
  <c r="H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bo@sinander.se</author>
  </authors>
  <commentList>
    <comment ref="I5" authorId="0" shapeId="0" xr:uid="{A3CCAE78-CB8A-4693-A386-F97C4284EE45}">
      <text>
        <r>
          <rPr>
            <b/>
            <sz val="9"/>
            <color indexed="81"/>
            <rFont val="Tahoma"/>
            <family val="2"/>
          </rPr>
          <t>bo@sinander.se:</t>
        </r>
        <r>
          <rPr>
            <sz val="9"/>
            <color indexed="81"/>
            <rFont val="Tahoma"/>
            <family val="2"/>
          </rPr>
          <t xml:space="preserve">
fd utgift. 2022-09 antal (gödsellass)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<sst xmlns="http://schemas.openxmlformats.org/spreadsheetml/2006/main" count="34" uniqueCount="33">
  <si>
    <t>Dim 1</t>
  </si>
  <si>
    <t>Vem? To do?</t>
  </si>
  <si>
    <t>Text</t>
  </si>
  <si>
    <t>Tid</t>
  </si>
  <si>
    <t>n</t>
  </si>
  <si>
    <t>km</t>
  </si>
  <si>
    <t>Bil</t>
  </si>
  <si>
    <t>start km</t>
  </si>
  <si>
    <t>slut km</t>
  </si>
  <si>
    <t>Traktamente</t>
  </si>
  <si>
    <t>Δ km</t>
  </si>
  <si>
    <t>km start</t>
  </si>
  <si>
    <t>km stop</t>
  </si>
  <si>
    <t>Sortera tiderna ovan manuellt vid behov</t>
  </si>
  <si>
    <t>Date</t>
  </si>
  <si>
    <t>Sum</t>
  </si>
  <si>
    <t>Pnr</t>
  </si>
  <si>
    <t>pricing sheet</t>
  </si>
  <si>
    <t>teams mia cont</t>
  </si>
  <si>
    <t>Körsträcka</t>
  </si>
  <si>
    <t>Från</t>
  </si>
  <si>
    <t>Till</t>
  </si>
  <si>
    <t>teams daniel och mia</t>
  </si>
  <si>
    <t>teleut mats</t>
  </si>
  <si>
    <t>Prata Excel med oss</t>
  </si>
  <si>
    <t>Förberedelser</t>
  </si>
  <si>
    <t>ABC123</t>
  </si>
  <si>
    <t>Ort</t>
  </si>
  <si>
    <t>whereby per-erik</t>
  </si>
  <si>
    <t>Dim 2</t>
  </si>
  <si>
    <t>Möte</t>
  </si>
  <si>
    <t>Klar?</t>
  </si>
  <si>
    <t>(Tyvärr kraschade Excel och 'after'-versionen gick förlorad utan att Excel räddade någonting :'(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</si>
</sst>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yyyy/mm/dd* hh:mm"/>
    <numFmt numFmtId="165" formatCode="General;[Red]\-General"/>
    <numFmt numFmtId="166" formatCode="#,##0;[Red]\-#,##0;"/>
    <numFmt numFmtId="167" formatCode="yyyy/mm/dd\ ddd* hh:mm"/>
    <numFmt numFmtId="168" formatCode="#,##0.0#;[Red]\-#,##0.0#"/>
    <numFmt numFmtId="169" formatCode="\ ddd\ dd"/>
  </numFmts>
  <fonts count="13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1"/>
      <color theme="4" tint="-0.249977111117893"/>
      <name val="Aptos Narrow"/>
      <family val="2"/>
      <scheme val="minor"/>
    </font>
    <font>
      <b/>
      <sz val="11"/>
      <color theme="4" tint="-0.249977111117893"/>
      <name val="Aptos Narrow"/>
      <family val="2"/>
      <scheme val="minor"/>
    </font>
    <font>
      <sz val="9"/>
      <color rgb="FFC00000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7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">
    <xf numFmtId="0" fontId="0" fillId="0" borderId="0"/>
    <xf numFmtId="0" fontId="1" fillId="0" borderId="1" applyNumberFormat="0" applyFill="0" applyAlignment="0" applyProtection="0"/>
    <xf numFmtId="0" fontId="2" fillId="2" borderId="2" applyNumberFormat="0" applyAlignment="0" applyProtection="0"/>
    <xf numFmtId="0" fontId="3" fillId="3" borderId="2" applyNumberFormat="0" applyAlignment="0" applyProtection="0"/>
    <xf numFmtId="0" fontId="4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12" fillId="4" borderId="6" applyNumberFormat="0" applyFont="0" applyAlignment="0" applyProtection="0"/>
  </cellStyleXfs>
  <cellXfs count="36">
    <xf numFmtId="0" fontId="0" fillId="0" borderId="0" xfId="0"/>
    <xf numFmtId="164" fontId="0" fillId="0" borderId="0" xfId="0" applyNumberFormat="1"/>
    <xf numFmtId="0" fontId="5" fillId="0" borderId="0" xfId="0" applyFont="1"/>
    <xf numFmtId="0" fontId="6" fillId="0" borderId="0" xfId="0" applyFont="1" applyAlignment="1">
      <alignment wrapText="1"/>
    </xf>
    <xf numFmtId="165" fontId="5" fillId="0" borderId="0" xfId="0" applyNumberFormat="1" applyFont="1" applyAlignment="1">
      <alignment horizontal="left" textRotation="45"/>
    </xf>
    <xf numFmtId="0" fontId="0" fillId="0" borderId="0" xfId="0" applyAlignment="1">
      <alignment horizontal="left"/>
    </xf>
    <xf numFmtId="0" fontId="0" fillId="0" borderId="0" xfId="0" applyAlignment="1">
      <alignment textRotation="45"/>
    </xf>
    <xf numFmtId="0" fontId="0" fillId="0" borderId="0" xfId="0" applyAlignment="1">
      <alignment horizontal="left" textRotation="45"/>
    </xf>
    <xf numFmtId="166" fontId="3" fillId="0" borderId="2" xfId="3" applyNumberFormat="1" applyFill="1" applyAlignment="1">
      <alignment horizontal="right" textRotation="45" wrapText="1"/>
    </xf>
    <xf numFmtId="20" fontId="7" fillId="0" borderId="4" xfId="0" applyNumberFormat="1" applyFont="1" applyBorder="1"/>
    <xf numFmtId="0" fontId="8" fillId="0" borderId="4" xfId="0" applyFont="1" applyBorder="1"/>
    <xf numFmtId="0" fontId="7" fillId="0" borderId="4" xfId="0" applyFont="1" applyBorder="1"/>
    <xf numFmtId="0" fontId="4" fillId="0" borderId="4" xfId="4" applyBorder="1"/>
    <xf numFmtId="0" fontId="7" fillId="0" borderId="0" xfId="0" applyFont="1"/>
    <xf numFmtId="166" fontId="3" fillId="3" borderId="2" xfId="3" applyNumberFormat="1"/>
    <xf numFmtId="166" fontId="0" fillId="0" borderId="0" xfId="0" applyNumberFormat="1"/>
    <xf numFmtId="0" fontId="4" fillId="0" borderId="0" xfId="4"/>
    <xf numFmtId="164" fontId="4" fillId="0" borderId="0" xfId="4" applyNumberFormat="1"/>
    <xf numFmtId="165" fontId="1" fillId="0" borderId="1" xfId="1" applyNumberFormat="1" applyAlignment="1">
      <alignment horizontal="right"/>
    </xf>
    <xf numFmtId="0" fontId="2" fillId="2" borderId="2" xfId="2"/>
    <xf numFmtId="169" fontId="3" fillId="3" borderId="2" xfId="3" applyNumberFormat="1"/>
    <xf numFmtId="40" fontId="0" fillId="0" borderId="0" xfId="0" applyNumberFormat="1"/>
    <xf numFmtId="169" fontId="0" fillId="0" borderId="0" xfId="0" applyNumberFormat="1"/>
    <xf numFmtId="0" fontId="5" fillId="0" borderId="0" xfId="0" applyFont="1" applyAlignment="1">
      <alignment horizontal="right"/>
    </xf>
    <xf numFmtId="0" fontId="3" fillId="3" borderId="2" xfId="3" applyAlignment="1">
      <alignment horizontal="right"/>
    </xf>
    <xf numFmtId="0" fontId="0" fillId="0" borderId="0" xfId="0" applyAlignment="1">
      <alignment horizontal="right"/>
    </xf>
    <xf numFmtId="40" fontId="3" fillId="3" borderId="2" xfId="3" applyNumberFormat="1"/>
    <xf numFmtId="0" fontId="3" fillId="3" borderId="2" xfId="3"/>
    <xf numFmtId="167" fontId="7" fillId="0" borderId="5" xfId="0" applyNumberFormat="1" applyFont="1" applyBorder="1"/>
    <xf numFmtId="0" fontId="9" fillId="0" borderId="4" xfId="0" applyFont="1" applyBorder="1"/>
    <xf numFmtId="14" fontId="7" fillId="0" borderId="4" xfId="0" applyNumberFormat="1" applyFont="1" applyBorder="1"/>
    <xf numFmtId="168" fontId="3" fillId="3" borderId="4" xfId="3" applyNumberFormat="1" applyBorder="1" applyAlignment="1"/>
    <xf numFmtId="168" fontId="8" fillId="0" borderId="4" xfId="0" applyNumberFormat="1" applyFont="1" applyBorder="1"/>
    <xf numFmtId="0" fontId="0" fillId="0" borderId="0" xfId="0" applyAlignment="1">
      <alignment textRotation="45" wrapText="1"/>
    </xf>
    <xf numFmtId="40" fontId="5" fillId="0" borderId="3" xfId="5" applyNumberFormat="1" applyAlignment="1"/>
    <xf numFmtId="0" fontId="0" fillId="4" borderId="6" xfId="6" applyFont="1"/>
  </cellXfs>
  <cellStyles count="7">
    <cellStyle name="Calculation" xfId="3" builtinId="22"/>
    <cellStyle name="Explanatory Text" xfId="4" builtinId="53"/>
    <cellStyle name="Heading 3" xfId="1" builtinId="18"/>
    <cellStyle name="Input" xfId="2" builtinId="20"/>
    <cellStyle name="Normal" xfId="0" builtinId="0"/>
    <cellStyle name="Note" xfId="6" builtinId="10"/>
    <cellStyle name="Total" xfId="5" builtinId="25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numFmt numFmtId="168" formatCode="#,##0.0#;[Red]\-#,##0.0#"/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  <numFmt numFmtId="19" formatCode="yyyy/mm/dd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C00000"/>
        <name val="Aptos Narrow"/>
        <family val="2"/>
        <scheme val="minor"/>
      </font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  <border diagonalUp="0" diagonalDown="0">
        <left/>
        <right/>
        <top style="thin">
          <color theme="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  <numFmt numFmtId="25" formatCode="hh:mm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  <numFmt numFmtId="167" formatCode="yyyy/mm/dd\ ddd* hh:mm"/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alignment horizontal="general" vertical="center" textRotation="45" wrapText="0" indent="0" justifyLastLine="0" shrinkToFit="0" readingOrder="0"/>
      <border diagonalUp="0" diagonalDown="0" outline="0">
        <left style="thin">
          <color rgb="FF7F7F7F"/>
        </left>
        <right style="thin">
          <color rgb="FF7F7F7F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powerpage.s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630115</xdr:colOff>
      <xdr:row>2</xdr:row>
      <xdr:rowOff>193343</xdr:rowOff>
    </xdr:from>
    <xdr:to>
      <xdr:col>3</xdr:col>
      <xdr:colOff>679267</xdr:colOff>
      <xdr:row>3</xdr:row>
      <xdr:rowOff>8657</xdr:rowOff>
    </xdr:to>
    <xdr:pic>
      <xdr:nvPicPr>
        <xdr:cNvPr id="3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7A59DE-DD3C-4D11-9091-EA01C528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96175" y="376223"/>
          <a:ext cx="49152" cy="58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osin\Documents\1051%20Bokf&#246;ring\Invoicing_AB\0_TimeControl_160420_155\source_files\tc_live190815-.xlsx" TargetMode="External"/><Relationship Id="rId1" Type="http://schemas.openxmlformats.org/officeDocument/2006/relationships/externalLinkPath" Target="/Users/bosin/Documents/1051%20Bokf&#246;ring/Invoicing_AB/0_TimeControl_160420_155/source_files/tc_live190815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elefoni"/>
      <sheetName val="pnr"/>
      <sheetName val="rc"/>
      <sheetName val="tex"/>
      <sheetName val="eldata"/>
      <sheetName val="gk gp"/>
      <sheetName val="Gödseljournal"/>
      <sheetName val="x_ej TEX"/>
      <sheetName val="x_Kördata"/>
      <sheetName val="xKörjournal Y"/>
      <sheetName val="Tesla skv"/>
      <sheetName val="tc_live190815-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4D00EF-B1CE-4F1F-8745-2462249FB2A2}" name="Tid" displayName="Tid" ref="A4:P9" totalsRowShown="0" headerRowDxfId="15" dataDxfId="14">
  <autoFilter ref="A4:P9" xr:uid="{744D00EF-B1CE-4F1F-8745-2462249FB2A2}"/>
  <tableColumns count="16">
    <tableColumn id="1" xr3:uid="{0D338525-EA8F-47B1-8049-76207A1DEC7A}" name="Från" dataDxfId="13"/>
    <tableColumn id="2" xr3:uid="{ECF26DFA-BA07-4E22-AC9C-2EAF6B7853C0}" name="Till" dataDxfId="12"/>
    <tableColumn id="3" xr3:uid="{728B581E-F993-48E1-8699-78DAE15FE9F9}" name="Dim 1" dataDxfId="11"/>
    <tableColumn id="4" xr3:uid="{6377C97B-9B45-4E55-ADBC-FE1C60122986}" name="Dim 2" dataDxfId="10"/>
    <tableColumn id="5" xr3:uid="{E00A8939-656C-4F7D-898B-E8CA719992A1}" name="Vem? To do?" dataDxfId="9"/>
    <tableColumn id="6" xr3:uid="{85CC2A12-8B38-41A5-A913-62153E651BE2}" name="Klar?" dataDxfId="8"/>
    <tableColumn id="7" xr3:uid="{EC769B97-21CD-445D-9749-31BC409964F5}" name="Text" dataDxfId="7"/>
    <tableColumn id="8" xr3:uid="{2618C845-BB24-400A-940C-DEE685269C89}" name="Tid" dataDxfId="6" dataCellStyle="Calculation">
      <calculatedColumnFormula>MAX(([1]!tid[[#This Row],[Until]]-[1]!tid[[#This Row],[When]]+INT([1]!tid[[#This Row],[When]]))*24,-1/4711)</calculatedColumnFormula>
    </tableColumn>
    <tableColumn id="9" xr3:uid="{937F7A6C-9A89-4762-B184-C5455BFF2F9D}" name="n" dataDxfId="5"/>
    <tableColumn id="10" xr3:uid="{B5E76BDD-58FE-4D43-890C-C0E692A2A8C6}" name="Körsträcka" dataDxfId="4"/>
    <tableColumn id="11" xr3:uid="{4DF398EC-1ACF-4AB0-A7D1-3CCF5053D3A8}" name="km" dataDxfId="3"/>
    <tableColumn id="12" xr3:uid="{5B3BA037-F023-4DD3-9AC4-954E9D39123F}" name="Bil" dataDxfId="2"/>
    <tableColumn id="13" xr3:uid="{6B288B9E-CEE8-497D-ABA2-76C41A1D8872}" name="start km" dataCellStyle="Explanatory Text"/>
    <tableColumn id="14" xr3:uid="{087827D2-A3B8-43DE-8881-9D6B72FAABE5}" name="slut km" dataCellStyle="Explanatory Text"/>
    <tableColumn id="15" xr3:uid="{41D3F92F-CB30-4E88-88F0-D14BAC847D03}" name="Traktamente" dataDxfId="1"/>
    <tableColumn id="16" xr3:uid="{78696AE6-92CF-4269-A800-D1C1E5F891C5}" name="Or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37D77-A01B-4E6D-B495-EB40607372CC}">
  <dimension ref="A4:T39"/>
  <sheetViews>
    <sheetView tabSelected="1" workbookViewId="0">
      <selection activeCell="A12" sqref="A12"/>
    </sheetView>
  </sheetViews>
  <sheetFormatPr defaultRowHeight="14"/>
  <cols>
    <col min="1" max="1" width="21.6640625" customWidth="1"/>
    <col min="2" max="2" width="8.4140625" customWidth="1"/>
    <col min="3" max="3" width="9.33203125" bestFit="1" customWidth="1"/>
    <col min="4" max="4" width="19" customWidth="1"/>
    <col min="5" max="5" width="15.83203125" customWidth="1"/>
    <col min="7" max="7" width="35.08203125" bestFit="1" customWidth="1"/>
    <col min="10" max="10" width="20.9140625" customWidth="1"/>
    <col min="13" max="13" width="9.6640625" customWidth="1"/>
    <col min="14" max="14" width="9" customWidth="1"/>
    <col min="15" max="15" width="13.58203125" customWidth="1"/>
    <col min="16" max="16" width="25.1640625" customWidth="1"/>
  </cols>
  <sheetData>
    <row r="4" spans="1:20" ht="55">
      <c r="A4" s="1" t="s">
        <v>20</v>
      </c>
      <c r="B4" t="s">
        <v>21</v>
      </c>
      <c r="C4" s="2" t="s">
        <v>0</v>
      </c>
      <c r="D4" s="3" t="s">
        <v>29</v>
      </c>
      <c r="E4" s="3" t="s">
        <v>1</v>
      </c>
      <c r="F4" s="3" t="s">
        <v>31</v>
      </c>
      <c r="G4" t="s">
        <v>2</v>
      </c>
      <c r="H4" s="4" t="s">
        <v>3</v>
      </c>
      <c r="I4" s="5" t="s">
        <v>4</v>
      </c>
      <c r="J4" s="5" t="s">
        <v>19</v>
      </c>
      <c r="K4" s="6" t="s">
        <v>5</v>
      </c>
      <c r="L4" s="7" t="s">
        <v>6</v>
      </c>
      <c r="M4" s="6" t="s">
        <v>7</v>
      </c>
      <c r="N4" s="33" t="s">
        <v>8</v>
      </c>
      <c r="O4" s="6" t="s">
        <v>9</v>
      </c>
      <c r="P4" s="6" t="s">
        <v>27</v>
      </c>
      <c r="R4" s="8" t="s">
        <v>10</v>
      </c>
      <c r="S4" s="8" t="s">
        <v>11</v>
      </c>
      <c r="T4" s="8" t="s">
        <v>12</v>
      </c>
    </row>
    <row r="5" spans="1:20" ht="14.5">
      <c r="A5" s="28">
        <v>45819.330555555556</v>
      </c>
      <c r="B5" s="9">
        <v>0.375</v>
      </c>
      <c r="C5" s="10">
        <v>5668</v>
      </c>
      <c r="D5" s="11" t="s">
        <v>17</v>
      </c>
      <c r="E5" s="11"/>
      <c r="F5" s="29"/>
      <c r="G5" s="30" t="s">
        <v>18</v>
      </c>
      <c r="H5" s="31">
        <f>MAX((Tid[[#This Row],[Till]]-Tid[[#This Row],[Från]]+INT(Tid[[#This Row],[Från]]))*24,-1/4711)</f>
        <v>1.0666666666511446</v>
      </c>
      <c r="I5" s="11"/>
      <c r="J5" s="11"/>
      <c r="K5" s="11"/>
      <c r="L5" s="11"/>
      <c r="M5" s="12"/>
      <c r="N5" s="12"/>
      <c r="O5" s="11"/>
      <c r="P5" s="11"/>
      <c r="R5" s="14" cm="1">
        <f t="array" ref="R5:T9">_xlfn.MAKEARRAY(ROWS(Tid[Bil]),3,
_xlfn.LAMBDA(_xlpm.r,_xlpm.c,
_xlfn.LET(
          _xlpm.Δ,INDEX(Tid[km],_xlpm.r),
          _xlpm.kmStart,INDEX(Tid[start km],_xlpm.r),
          _xlpm.kmSlut,INDEX(Tid[slut km],_xlpm.r),
_xlpm.err,_xlfn.HSTACK(-1,-1,-1),
_xlpm.noll,_xlfn.HSTACK(0,0,0),
_xlpm.Δ_km1,_xlpm.Δ*_xlpm.kmStart,
_xlpm.Δ_km2,_xlpm.Δ*_xlpm.kmSlut,
_xlpm.km1_km2,_xlpm.kmStart*_xlpm.kmSlut,
_xlpm.output,_xlfn.IFS(
  (_xlpm.Δ&lt;&gt;_xlpm.kmSlut-_xlpm.kmStart)*(_xlpm.Δ_km1&lt;&gt;0)*(_xlpm.Δ_km2&lt;&gt;0)*(_xlpm.km1_km2&lt;&gt;0),_xlpm.err*1000000000,
  _xlpm.Δ_km1,_xlfn.HSTACK(_xlpm.Δ,_xlpm.kmStart,_xlpm.Δ+_xlpm.kmStart),
  _xlpm.Δ_km2,_xlfn.HSTACK(_xlpm.Δ,_xlpm.kmSlut-_xlpm.Δ,_xlpm.kmSlut),
  _xlpm.km1_km2,_xlfn.HSTACK(_xlpm.kmSlut-_xlpm.kmStart,_xlpm.kmStart,_xlpm.kmSlut),
  _xlpm.Δ+_xlpm.kmStart+_xlpm.kmSlut,_xlpm.err,
  1,_xlpm.noll
),
_xlpm.debug_1,_xlfn.HSTACK(_xlpm.Δ,_xlpm.kmSlut,_xlpm.kmStart),
_xlpm.debug,_xlfn.HSTACK(_xlpm.Δ_km1&lt;&gt;0,_xlpm.Δ_km2&lt;&gt;0,_xlpm.km1_km2&lt;&gt;0,_xlpm.Δ+_xlpm.kmStart+_xlpm.kmSlut,_xlpm.Δ,_xlpm.kmStart,_xlpm.kmSlut),
INDEX(_xlpm.output,_xlpm.c)
)))</f>
        <v>0</v>
      </c>
      <c r="S5" s="15">
        <v>0</v>
      </c>
      <c r="T5" s="15">
        <v>0</v>
      </c>
    </row>
    <row r="6" spans="1:20" ht="14.5">
      <c r="A6" s="28">
        <v>45819.375</v>
      </c>
      <c r="B6" s="9">
        <v>0.41111111111111109</v>
      </c>
      <c r="C6" s="10">
        <v>5668</v>
      </c>
      <c r="D6" s="11" t="s">
        <v>30</v>
      </c>
      <c r="E6" s="11"/>
      <c r="F6" s="29"/>
      <c r="G6" s="30" t="s">
        <v>22</v>
      </c>
      <c r="H6" s="31">
        <f>MAX((Tid[[#This Row],[Till]]-Tid[[#This Row],[Från]]+INT(Tid[[#This Row],[Från]]))*24,-1/4711)</f>
        <v>0.86666666669771075</v>
      </c>
      <c r="I6" s="13"/>
      <c r="J6" s="13"/>
      <c r="K6" s="13"/>
      <c r="L6" s="13"/>
      <c r="M6" s="16"/>
      <c r="N6" s="16"/>
      <c r="O6" s="13"/>
      <c r="P6" s="13"/>
      <c r="R6" s="15">
        <v>0</v>
      </c>
      <c r="S6" s="15">
        <v>0</v>
      </c>
      <c r="T6" s="15">
        <v>0</v>
      </c>
    </row>
    <row r="7" spans="1:20" ht="14.5">
      <c r="A7" s="28">
        <v>45819.431944444441</v>
      </c>
      <c r="B7" s="9">
        <v>0.45763888888888887</v>
      </c>
      <c r="C7" s="10">
        <v>5668</v>
      </c>
      <c r="D7" s="11" t="s">
        <v>17</v>
      </c>
      <c r="E7" s="11"/>
      <c r="F7" s="29"/>
      <c r="G7" s="30" t="s">
        <v>28</v>
      </c>
      <c r="H7" s="31">
        <f>MAX((Tid[[#This Row],[Till]]-Tid[[#This Row],[Från]]+INT(Tid[[#This Row],[Från]]))*24,-1/4711)</f>
        <v>0.61666666675591841</v>
      </c>
      <c r="I7" s="13"/>
      <c r="J7" s="13"/>
      <c r="K7" s="13">
        <v>95</v>
      </c>
      <c r="L7" s="13" t="s">
        <v>26</v>
      </c>
      <c r="M7" s="16">
        <v>1000</v>
      </c>
      <c r="N7" s="16"/>
      <c r="O7" s="13"/>
      <c r="P7" s="13"/>
      <c r="R7" s="15">
        <v>95</v>
      </c>
      <c r="S7" s="15">
        <v>1000</v>
      </c>
      <c r="T7" s="15">
        <v>1095</v>
      </c>
    </row>
    <row r="8" spans="1:20" ht="14.5">
      <c r="A8" s="28">
        <v>45819</v>
      </c>
      <c r="B8" s="9">
        <v>0.5395833333333333</v>
      </c>
      <c r="C8" s="10">
        <v>5662</v>
      </c>
      <c r="D8" s="11"/>
      <c r="E8" s="11"/>
      <c r="F8" s="29"/>
      <c r="G8" s="30" t="s">
        <v>23</v>
      </c>
      <c r="H8" s="32">
        <v>0.35</v>
      </c>
      <c r="I8" s="13"/>
      <c r="J8" s="13"/>
      <c r="K8" s="13"/>
      <c r="L8" s="13"/>
      <c r="M8" s="16"/>
      <c r="N8" s="16"/>
      <c r="O8" s="13"/>
      <c r="P8" s="13"/>
      <c r="R8" s="15">
        <v>0</v>
      </c>
      <c r="S8" s="15">
        <v>0</v>
      </c>
      <c r="T8" s="15">
        <v>0</v>
      </c>
    </row>
    <row r="9" spans="1:20">
      <c r="A9" s="28">
        <v>45819.539583333331</v>
      </c>
      <c r="B9" s="9">
        <v>0.59722222222222221</v>
      </c>
      <c r="C9" s="10">
        <v>1006</v>
      </c>
      <c r="D9" s="11" t="s">
        <v>24</v>
      </c>
      <c r="E9" s="11"/>
      <c r="F9" s="29"/>
      <c r="G9" s="30" t="s">
        <v>25</v>
      </c>
      <c r="H9" s="31">
        <f>MAX((Tid[[#This Row],[Till]]-Tid[[#This Row],[Från]]+INT(Tid[[#This Row],[Från]]))*24,-1/4711)</f>
        <v>1.3833333333022892</v>
      </c>
      <c r="R9" s="15">
        <v>0</v>
      </c>
      <c r="S9" s="15">
        <v>0</v>
      </c>
      <c r="T9" s="15">
        <v>0</v>
      </c>
    </row>
    <row r="10" spans="1:20">
      <c r="R10" s="15"/>
      <c r="S10" s="15"/>
      <c r="T10" s="15"/>
    </row>
    <row r="11" spans="1:20">
      <c r="R11" s="15"/>
      <c r="S11" s="15"/>
      <c r="T11" s="15"/>
    </row>
    <row r="12" spans="1:20">
      <c r="R12" s="15"/>
      <c r="S12" s="15"/>
      <c r="T12" s="15"/>
    </row>
    <row r="13" spans="1:20">
      <c r="R13" s="15"/>
      <c r="S13" s="15"/>
      <c r="T13" s="15"/>
    </row>
    <row r="14" spans="1:20">
      <c r="B14" s="35" t="s">
        <v>32</v>
      </c>
      <c r="R14" s="15"/>
      <c r="S14" s="15"/>
      <c r="T14" s="15"/>
    </row>
    <row r="21" spans="1:5" ht="14.5">
      <c r="A21" s="17" t="s">
        <v>13</v>
      </c>
    </row>
    <row r="22" spans="1:5" ht="14.5" thickBot="1">
      <c r="A22" s="1" t="s">
        <v>14</v>
      </c>
      <c r="B22" s="18" t="str">
        <f>Tid[[#Headers],[Tid]]</f>
        <v>Tid</v>
      </c>
      <c r="D22" s="13" t="str">
        <f>Tid[[#Headers],[Dim 1]]</f>
        <v>Dim 1</v>
      </c>
      <c r="E22" s="19">
        <v>5668</v>
      </c>
    </row>
    <row r="23" spans="1:5" ht="14.5" thickBot="1">
      <c r="A23" s="20" cm="1">
        <f t="array" aca="1" ref="A23:B29" ca="1">_xlfn.LET(_xlpm.date,_xlfn.SEQUENCE(7,,TODAY(),-1),
_xlpm.sums,SUMIFS(Tid[Tid],Tid[Från],"&gt;=" &amp; _xlpm.date,Tid[Från],"&lt;" &amp; _xlpm.date+1),
_xlpm.output,_xlfn.HSTACK(_xlpm.date,_xlpm.sums),
_xlpm.output
)</f>
        <v>45820</v>
      </c>
      <c r="B23" s="21">
        <f ca="1"/>
        <v>0</v>
      </c>
      <c r="D23" s="23" t="s">
        <v>15</v>
      </c>
      <c r="E23" s="34">
        <f>SUM(_xlfn.ANCHORARRAY(E25))</f>
        <v>2.5500000001047738</v>
      </c>
    </row>
    <row r="24" spans="1:5" ht="14.5" thickTop="1">
      <c r="A24" s="22">
        <f ca="1"/>
        <v>45819</v>
      </c>
      <c r="B24" s="21">
        <f ca="1"/>
        <v>4.2833333334070627</v>
      </c>
    </row>
    <row r="25" spans="1:5">
      <c r="A25" s="22">
        <f ca="1"/>
        <v>45818</v>
      </c>
      <c r="B25" s="21">
        <f ca="1"/>
        <v>0</v>
      </c>
      <c r="D25" s="24" t="str" cm="1">
        <f t="array" ref="D25:D26">_xlfn._xlws.SORT(_xlfn.UNIQUE(_xlfn._xlws.FILTER(Tid[Dim 2],Tid[Dim 1]=E22)))</f>
        <v>Möte</v>
      </c>
      <c r="E25" s="26" cm="1">
        <f t="array" ref="E25:E26">SUMIFS(Tid[Tid],Tid[Dim 1],E22,Tid[Dim 2],_xlfn.ANCHORARRAY(D25))</f>
        <v>0.86666666669771075</v>
      </c>
    </row>
    <row r="26" spans="1:5">
      <c r="A26" s="22">
        <f ca="1"/>
        <v>45817</v>
      </c>
      <c r="B26" s="21">
        <f ca="1"/>
        <v>0</v>
      </c>
      <c r="D26" s="25" t="str">
        <v>pricing sheet</v>
      </c>
      <c r="E26" s="21">
        <v>1.683333333407063</v>
      </c>
    </row>
    <row r="27" spans="1:5">
      <c r="A27" s="22">
        <f ca="1"/>
        <v>45816</v>
      </c>
      <c r="B27" s="21">
        <f ca="1"/>
        <v>0</v>
      </c>
      <c r="D27" s="25"/>
      <c r="E27" s="21"/>
    </row>
    <row r="28" spans="1:5">
      <c r="A28" s="22">
        <f ca="1"/>
        <v>45815</v>
      </c>
      <c r="B28" s="21">
        <f ca="1"/>
        <v>0</v>
      </c>
      <c r="D28" s="25"/>
      <c r="E28" s="21"/>
    </row>
    <row r="29" spans="1:5">
      <c r="A29" s="22">
        <f ca="1"/>
        <v>45814</v>
      </c>
      <c r="B29" s="21">
        <f ca="1"/>
        <v>0</v>
      </c>
      <c r="D29" s="25"/>
      <c r="E29" s="21"/>
    </row>
    <row r="30" spans="1:5">
      <c r="B30" s="21"/>
      <c r="D30" s="25"/>
      <c r="E30" s="21"/>
    </row>
    <row r="31" spans="1:5" ht="14.5" thickBot="1">
      <c r="A31" s="1" t="s">
        <v>16</v>
      </c>
      <c r="B31" s="18" t="str">
        <f>Tid[[#Headers],[Tid]]</f>
        <v>Tid</v>
      </c>
      <c r="D31" s="25"/>
      <c r="E31" s="21"/>
    </row>
    <row r="32" spans="1:5">
      <c r="A32" s="27" cm="1">
        <f t="array" ref="A32:B34">_xlfn.LET(_xlpm.pnr,_xlfn.UNIQUE(_xlfn._xlws.FILTER(Tid[Dim 1],(Tid[Klar?]=0))),
_xlpm.sums,SUMIFS(Tid[Tid],Tid[Dim 1],_xlpm.pnr),
_xlpm.output,_xlfn._xlws.SORT(_xlfn.HSTACK(_xlpm.pnr,_xlpm.sums),2,-1),
_xlfn.TAKE(_xlpm.output,7)
)</f>
        <v>5668</v>
      </c>
      <c r="B32" s="21">
        <v>2.5500000001047738</v>
      </c>
      <c r="D32" s="25"/>
      <c r="E32" s="21"/>
    </row>
    <row r="33" spans="1:5">
      <c r="A33">
        <v>1006</v>
      </c>
      <c r="B33" s="21">
        <v>1.3833333333022892</v>
      </c>
      <c r="D33" s="25"/>
      <c r="E33" s="21"/>
    </row>
    <row r="34" spans="1:5">
      <c r="A34">
        <v>5662</v>
      </c>
      <c r="B34" s="21">
        <v>0.35</v>
      </c>
      <c r="D34" s="25"/>
      <c r="E34" s="21"/>
    </row>
    <row r="35" spans="1:5">
      <c r="B35" s="21"/>
      <c r="D35" s="25"/>
      <c r="E35" s="21"/>
    </row>
    <row r="36" spans="1:5">
      <c r="B36" s="21"/>
      <c r="D36" s="25"/>
      <c r="E36" s="21"/>
    </row>
    <row r="37" spans="1:5">
      <c r="B37" s="21"/>
      <c r="C37" s="2"/>
      <c r="D37" s="25"/>
      <c r="E37" s="21"/>
    </row>
    <row r="38" spans="1:5">
      <c r="D38" s="25"/>
      <c r="E38" s="21"/>
    </row>
    <row r="39" spans="1:5">
      <c r="D39" s="25"/>
      <c r="E39" s="21"/>
    </row>
  </sheetData>
  <pageMargins left="0.7" right="0.7" top="0.75" bottom="0.75" header="0.3" footer="0.3"/>
  <drawing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tex76y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2025-06-12T09:20:51Z</dcterms:created>
  <dcterms:modified xsi:type="dcterms:W3CDTF">2025-06-12T11:00:07Z</dcterms:modified>
</cp:coreProperties>
</file>